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J2" i="2" l="1"/>
  <c r="J8" i="3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11" i="3"/>
  <c r="G36" i="3"/>
  <c r="G44" i="3"/>
  <c r="G59" i="3"/>
  <c r="G3" i="2"/>
  <c r="G9" i="3" s="1"/>
  <c r="G4" i="2"/>
  <c r="G5" i="2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K16" i="2" s="1"/>
  <c r="D21" i="4" s="1"/>
  <c r="G17" i="2"/>
  <c r="G23" i="3" s="1"/>
  <c r="G18" i="2"/>
  <c r="G24" i="3" s="1"/>
  <c r="G19" i="2"/>
  <c r="G25" i="3" s="1"/>
  <c r="G20" i="2"/>
  <c r="G21" i="2"/>
  <c r="G27" i="3" s="1"/>
  <c r="G22" i="2"/>
  <c r="G28" i="3" s="1"/>
  <c r="G23" i="2"/>
  <c r="G24" i="2"/>
  <c r="K24" i="2" s="1"/>
  <c r="D29" i="4" s="1"/>
  <c r="G25" i="2"/>
  <c r="G31" i="3" s="1"/>
  <c r="G26" i="2"/>
  <c r="G32" i="3" s="1"/>
  <c r="G27" i="2"/>
  <c r="G33" i="3" s="1"/>
  <c r="G28" i="2"/>
  <c r="G29" i="2"/>
  <c r="G35" i="3" s="1"/>
  <c r="G30" i="2"/>
  <c r="G31" i="2"/>
  <c r="G32" i="2"/>
  <c r="K32" i="2" s="1"/>
  <c r="D37" i="4" s="1"/>
  <c r="G33" i="2"/>
  <c r="G39" i="3" s="1"/>
  <c r="G34" i="2"/>
  <c r="G40" i="3" s="1"/>
  <c r="G35" i="2"/>
  <c r="G41" i="3" s="1"/>
  <c r="G36" i="2"/>
  <c r="G37" i="2"/>
  <c r="G43" i="3" s="1"/>
  <c r="G38" i="2"/>
  <c r="G39" i="2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G48" i="2"/>
  <c r="G54" i="3" s="1"/>
  <c r="G49" i="2"/>
  <c r="G55" i="3" s="1"/>
  <c r="G50" i="2"/>
  <c r="G56" i="3" s="1"/>
  <c r="G51" i="2"/>
  <c r="G57" i="3" s="1"/>
  <c r="G52" i="2"/>
  <c r="G53" i="2"/>
  <c r="G54" i="2"/>
  <c r="G60" i="3" s="1"/>
  <c r="G55" i="2"/>
  <c r="G56" i="2"/>
  <c r="K56" i="2" s="1"/>
  <c r="D61" i="4" s="1"/>
  <c r="G2" i="2"/>
  <c r="J13" i="3"/>
  <c r="J14" i="3"/>
  <c r="J30" i="3"/>
  <c r="J37" i="3"/>
  <c r="J46" i="3"/>
  <c r="J53" i="3"/>
  <c r="J62" i="3"/>
  <c r="J3" i="2"/>
  <c r="J4" i="2"/>
  <c r="J10" i="3" s="1"/>
  <c r="J5" i="2"/>
  <c r="J11" i="3" s="1"/>
  <c r="J6" i="2"/>
  <c r="J12" i="3" s="1"/>
  <c r="J7" i="2"/>
  <c r="J8" i="2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21" i="3" s="1"/>
  <c r="J16" i="2"/>
  <c r="J22" i="3" s="1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2" i="2"/>
  <c r="J38" i="3" s="1"/>
  <c r="J33" i="2"/>
  <c r="K33" i="2" s="1"/>
  <c r="D38" i="4" s="1"/>
  <c r="J34" i="2"/>
  <c r="J40" i="3" s="1"/>
  <c r="J35" i="2"/>
  <c r="J41" i="3" s="1"/>
  <c r="J36" i="2"/>
  <c r="J42" i="3" s="1"/>
  <c r="J37" i="2"/>
  <c r="J43" i="3" s="1"/>
  <c r="J38" i="2"/>
  <c r="J44" i="3" s="1"/>
  <c r="J39" i="2"/>
  <c r="J45" i="3" s="1"/>
  <c r="J40" i="2"/>
  <c r="J41" i="2"/>
  <c r="K41" i="2" s="1"/>
  <c r="D46" i="4" s="1"/>
  <c r="J42" i="2"/>
  <c r="J48" i="3" s="1"/>
  <c r="J43" i="2"/>
  <c r="J49" i="3" s="1"/>
  <c r="J44" i="2"/>
  <c r="J50" i="3" s="1"/>
  <c r="J45" i="2"/>
  <c r="J51" i="3" s="1"/>
  <c r="J46" i="2"/>
  <c r="J52" i="3" s="1"/>
  <c r="J47" i="2"/>
  <c r="J48" i="2"/>
  <c r="J54" i="3" s="1"/>
  <c r="J49" i="2"/>
  <c r="K49" i="2" s="1"/>
  <c r="D54" i="4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61" i="3" s="1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48" i="2" l="1"/>
  <c r="D53" i="4" s="1"/>
  <c r="G62" i="3"/>
  <c r="K43" i="2"/>
  <c r="D48" i="4" s="1"/>
  <c r="K27" i="2"/>
  <c r="D32" i="4" s="1"/>
  <c r="J33" i="3"/>
  <c r="G38" i="3"/>
  <c r="K35" i="2"/>
  <c r="D40" i="4" s="1"/>
  <c r="K55" i="2"/>
  <c r="D60" i="4" s="1"/>
  <c r="K47" i="2"/>
  <c r="D52" i="4" s="1"/>
  <c r="K39" i="2"/>
  <c r="D44" i="4" s="1"/>
  <c r="K31" i="2"/>
  <c r="D36" i="4" s="1"/>
  <c r="K23" i="2"/>
  <c r="D28" i="4" s="1"/>
  <c r="K15" i="2"/>
  <c r="D20" i="4" s="1"/>
  <c r="K7" i="2"/>
  <c r="D12" i="4" s="1"/>
  <c r="K25" i="2"/>
  <c r="D30" i="4" s="1"/>
  <c r="K40" i="2"/>
  <c r="D45" i="4" s="1"/>
  <c r="K8" i="2"/>
  <c r="D13" i="4" s="1"/>
  <c r="G30" i="3"/>
  <c r="K53" i="2"/>
  <c r="D58" i="4" s="1"/>
  <c r="K45" i="2"/>
  <c r="D50" i="4" s="1"/>
  <c r="K37" i="2"/>
  <c r="D42" i="4" s="1"/>
  <c r="K29" i="2"/>
  <c r="D34" i="4" s="1"/>
  <c r="K5" i="2"/>
  <c r="D10" i="4" s="1"/>
  <c r="G51" i="3"/>
  <c r="G22" i="3"/>
  <c r="K11" i="2"/>
  <c r="D16" i="4" s="1"/>
  <c r="K51" i="2"/>
  <c r="D56" i="4" s="1"/>
  <c r="K19" i="2"/>
  <c r="D24" i="4" s="1"/>
  <c r="K3" i="2"/>
  <c r="D8" i="4" s="1"/>
  <c r="K21" i="2"/>
  <c r="D26" i="4" s="1"/>
  <c r="K13" i="2"/>
  <c r="D18" i="4" s="1"/>
  <c r="K2" i="2"/>
  <c r="D7" i="4" s="1"/>
  <c r="J25" i="3"/>
  <c r="J9" i="3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T19" i="2" s="1"/>
  <c r="U19" i="2" s="1"/>
  <c r="O20" i="2"/>
  <c r="T20" i="2" s="1"/>
  <c r="U20" i="2" s="1"/>
  <c r="O21" i="2"/>
  <c r="T21" i="2" s="1"/>
  <c r="U21" i="2" s="1"/>
  <c r="O22" i="2"/>
  <c r="T22" i="2" s="1"/>
  <c r="U22" i="2" s="1"/>
  <c r="O23" i="2"/>
  <c r="T23" i="2" s="1"/>
  <c r="U23" i="2" s="1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O16" i="3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M30" i="3"/>
  <c r="S24" i="2"/>
  <c r="E29" i="4" s="1"/>
  <c r="T16" i="2"/>
  <c r="F21" i="4" s="1"/>
  <c r="S16" i="2"/>
  <c r="E21" i="4" s="1"/>
  <c r="M22" i="3"/>
  <c r="T8" i="2"/>
  <c r="S8" i="2"/>
  <c r="E13" i="4" s="1"/>
  <c r="M14" i="3"/>
  <c r="S26" i="2"/>
  <c r="E31" i="4" s="1"/>
  <c r="M32" i="3"/>
  <c r="M55" i="3"/>
  <c r="S49" i="2"/>
  <c r="E54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O29" i="3"/>
  <c r="S23" i="2"/>
  <c r="E28" i="4" s="1"/>
  <c r="M29" i="3"/>
  <c r="T15" i="2"/>
  <c r="S15" i="2"/>
  <c r="E20" i="4" s="1"/>
  <c r="M21" i="3"/>
  <c r="S7" i="2"/>
  <c r="E12" i="4" s="1"/>
  <c r="M13" i="3"/>
  <c r="F27" i="4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O20" i="3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F26" i="4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O33" i="3"/>
  <c r="S27" i="2"/>
  <c r="E32" i="4" s="1"/>
  <c r="M33" i="3"/>
  <c r="F24" i="4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26" i="3"/>
  <c r="F25" i="4"/>
  <c r="F17" i="4"/>
  <c r="O59" i="3"/>
  <c r="F58" i="4"/>
  <c r="F32" i="4"/>
  <c r="O32" i="3"/>
  <c r="F31" i="4"/>
  <c r="O31" i="3"/>
  <c r="F30" i="4"/>
  <c r="O23" i="3"/>
  <c r="F22" i="4"/>
  <c r="O41" i="3"/>
  <c r="F61" i="4"/>
  <c r="O62" i="3"/>
  <c r="F13" i="4"/>
  <c r="O14" i="3"/>
  <c r="F55" i="4"/>
  <c r="F7" i="4"/>
  <c r="O55" i="3"/>
  <c r="F54" i="4"/>
  <c r="O39" i="3"/>
  <c r="F38" i="4"/>
  <c r="F29" i="4"/>
  <c r="O30" i="3"/>
  <c r="F60" i="4"/>
  <c r="O61" i="3"/>
  <c r="O45" i="3"/>
  <c r="F36" i="4"/>
  <c r="O37" i="3"/>
  <c r="O21" i="3"/>
  <c r="F20" i="4"/>
  <c r="O43" i="3"/>
  <c r="O49" i="3"/>
  <c r="F48" i="4"/>
  <c r="F23" i="4"/>
  <c r="O60" i="3"/>
  <c r="O52" i="3"/>
  <c r="F43" i="4"/>
  <c r="O44" i="3"/>
  <c r="F35" i="4"/>
  <c r="S51" i="2"/>
  <c r="E56" i="4" s="1"/>
  <c r="N57" i="3"/>
  <c r="T7" i="2"/>
  <c r="T13" i="2"/>
  <c r="T11" i="2"/>
  <c r="F10" i="4" l="1"/>
  <c r="O24" i="3"/>
  <c r="U18" i="2"/>
  <c r="O22" i="3"/>
  <c r="O8" i="3"/>
  <c r="F19" i="4"/>
  <c r="F15" i="4"/>
  <c r="F9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<sst xmlns="http://schemas.openxmlformats.org/spreadsheetml/2006/main" count="173" uniqueCount="145">
  <si>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</si>
  <si>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</si>
  <si>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</si>
  <si>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</si>
  <si>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</si>
  <si>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</si>
  <si>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</si>
  <si>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</si>
  <si>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</si>
  <si>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</si>
  <si>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</si>
  <si>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</si>
  <si>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</si>
  <si>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</si>
  <si>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</si>
  <si>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</si>
  <si>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</si>
  <si>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</si>
  <si>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</si>
  <si>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</si>
  <si>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</si>
  <si>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</si>
  <si>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</si>
  <si>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</si>
  <si>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</si>
  <si>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</si>
  <si>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</si>
  <si>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</si>
  <si>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</si>
  <si>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</si>
  <si>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</si>
  <si>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</si>
  <si>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</si>
  <si>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</si>
  <si>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</si>
  <si>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</si>
  <si>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</si>
  <si>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</si>
  <si>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</si>
  <si>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</si>
  <si>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</si>
  <si>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</si>
  <si>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</si>
  <si>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</si>
  <si>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</si>
  <si>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</si>
  <si>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</si>
  <si>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</si>
  <si>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</si>
  <si>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</si>
  <si>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</si>
  <si>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</si>
  <si>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</si>
  <si>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</si>
  <si>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</si>
  <si>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</si>
  <si>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</si>
  <si>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</si>
  <si>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</si>
  <si>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</si>
  <si>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</si>
  <si>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</si>
  <si>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</si>
  <si>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</si>
  <si>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</si>
  <si>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</si>
  <si>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</si>
  <si>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</si>
  <si>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</si>
  <si>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</si>
  <si>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</si>
  <si>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</si>
  <si>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</si>
  <si>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</si>
  <si>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</si>
  <si>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</si>
  <si>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</si>
  <si>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</si>
  <si>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</si>
  <si>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</si>
  <si>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</si>
  <si>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</si>
  <si>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</si>
  <si>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</si>
  <si>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</si>
  <si>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</si>
  <si>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</si>
  <si>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</si>
  <si>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</si>
  <si>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</si>
  <si>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</si>
  <si>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</si>
  <si>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</si>
  <si>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</si>
  <si>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</si>
  <si>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</si>
  <si>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Marija</t>
  </si>
  <si>
    <t>Ana</t>
  </si>
  <si>
    <t>DISKRETNA MATEMATIKA 2</t>
  </si>
  <si>
    <t xml:space="preserve">MATEMATIKA </t>
  </si>
  <si>
    <t>Danica</t>
  </si>
  <si>
    <t>Duković</t>
  </si>
  <si>
    <t>Milica</t>
  </si>
  <si>
    <t>Uskoković</t>
  </si>
  <si>
    <t>Maša</t>
  </si>
  <si>
    <t>Laban</t>
  </si>
  <si>
    <t>Nemanja</t>
  </si>
  <si>
    <t>Kovačević</t>
  </si>
  <si>
    <t>Ilija</t>
  </si>
  <si>
    <t>Gračanin</t>
  </si>
  <si>
    <t>Semra</t>
  </si>
  <si>
    <t>Jonuz</t>
  </si>
  <si>
    <t>Anđela</t>
  </si>
  <si>
    <t>Zečević</t>
  </si>
  <si>
    <t>Ralević</t>
  </si>
  <si>
    <t>Adnana</t>
  </si>
  <si>
    <t>Kurmemović</t>
  </si>
  <si>
    <t>Vuk</t>
  </si>
  <si>
    <t>Radović</t>
  </si>
  <si>
    <t>Anja</t>
  </si>
  <si>
    <t>Ostojić</t>
  </si>
  <si>
    <t>Sanja</t>
  </si>
  <si>
    <t>Strunjaš</t>
  </si>
  <si>
    <t>Pejović</t>
  </si>
  <si>
    <t>Klikovac</t>
  </si>
  <si>
    <t>Fatić</t>
  </si>
  <si>
    <t>Ćirić</t>
  </si>
  <si>
    <t>Pavle</t>
  </si>
  <si>
    <t>Bukilić</t>
  </si>
  <si>
    <t xml:space="preserve">Anida </t>
  </si>
  <si>
    <t>Vesković</t>
  </si>
  <si>
    <t>"4/15</t>
  </si>
  <si>
    <t>nije na spisku</t>
  </si>
  <si>
    <t xml:space="preserve">Tamara </t>
  </si>
  <si>
    <t>Racković</t>
  </si>
  <si>
    <t>"5/15</t>
  </si>
  <si>
    <t xml:space="preserve">Elma </t>
  </si>
  <si>
    <t>Škrijelj</t>
  </si>
  <si>
    <t>27/14</t>
  </si>
  <si>
    <t xml:space="preserve">Marija </t>
  </si>
  <si>
    <t>Pepđonović</t>
  </si>
  <si>
    <t>19/16</t>
  </si>
  <si>
    <t>Almina</t>
  </si>
  <si>
    <t>Drpljanin</t>
  </si>
  <si>
    <t>"8/12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</si>
</sst>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9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/>
    <xf numFmtId="0" fontId="21" fillId="0" borderId="0" xfId="0" applyFont="1"/>
    <xf numFmtId="0" fontId="25" fillId="0" borderId="22" xfId="0" applyNumberFormat="1" applyFont="1" applyBorder="1" applyAlignment="1"/>
    <xf numFmtId="0" fontId="25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5" fillId="0" borderId="39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14" xfId="0" applyNumberFormat="1" applyFont="1" applyBorder="1" applyAlignment="1"/>
    <xf numFmtId="0" fontId="29" fillId="0" borderId="14" xfId="0" applyFont="1" applyBorder="1" applyAlignment="1">
      <alignment wrapText="1"/>
    </xf>
    <xf numFmtId="0" fontId="2" fillId="0" borderId="0" xfId="42"/>
    <xf numFmtId="0" fontId="1" fillId="0" borderId="0" xfId="42" applyFont="1"/>
    <xf numFmtId="16" fontId="1" fillId="0" borderId="0" xfId="42" applyNumberFormat="1" applyFont="1"/>
    <xf numFmtId="0" fontId="2" fillId="0" borderId="0" xfId="42" applyFill="1"/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14" xfId="0" applyNumberFormat="1" applyFont="1" applyBorder="1" applyAlignment="1">
      <alignment horizontal="center"/>
    </xf>
    <xf numFmtId="0" fontId="23" fillId="0" borderId="14" xfId="0" applyNumberFormat="1" applyFont="1" applyBorder="1"/>
    <xf numFmtId="0" fontId="25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3" fillId="0" borderId="14" xfId="0" applyFont="1" applyBorder="1"/>
    <xf numFmtId="0" fontId="25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/>
    <xf numFmtId="0" fontId="23" fillId="0" borderId="20" xfId="0" applyFont="1" applyBorder="1"/>
    <xf numFmtId="0" fontId="24" fillId="0" borderId="51" xfId="0" applyFont="1" applyBorder="1" applyAlignment="1">
      <alignment horizontal="left"/>
    </xf>
    <xf numFmtId="0" fontId="23" fillId="0" borderId="49" xfId="0" applyFont="1" applyBorder="1"/>
    <xf numFmtId="0" fontId="23" fillId="0" borderId="50" xfId="0" applyFont="1" applyBorder="1"/>
    <xf numFmtId="0" fontId="24" fillId="0" borderId="11" xfId="0" applyFont="1" applyBorder="1" applyAlignment="1">
      <alignment horizontal="left"/>
    </xf>
    <xf numFmtId="0" fontId="23" fillId="0" borderId="11" xfId="0" applyFont="1" applyBorder="1"/>
    <xf numFmtId="0" fontId="23" fillId="0" borderId="21" xfId="0" applyFont="1" applyBorder="1"/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4" fillId="0" borderId="24" xfId="0" applyFont="1" applyBorder="1" applyAlignment="1">
      <alignment horizontal="left" vertical="center"/>
    </xf>
    <xf numFmtId="0" fontId="23" fillId="0" borderId="25" xfId="0" applyFont="1" applyBorder="1"/>
    <xf numFmtId="0" fontId="23" fillId="0" borderId="12" xfId="0" applyFont="1" applyBorder="1"/>
    <xf numFmtId="0" fontId="24" fillId="0" borderId="1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3" fillId="0" borderId="27" xfId="0" applyFont="1" applyBorder="1"/>
    <xf numFmtId="0" fontId="23" fillId="0" borderId="28" xfId="0" applyFont="1" applyBorder="1"/>
    <xf numFmtId="0" fontId="24" fillId="0" borderId="29" xfId="0" applyFont="1" applyBorder="1" applyAlignment="1">
      <alignment horizontal="left" vertical="center" wrapText="1"/>
    </xf>
    <xf numFmtId="0" fontId="23" fillId="0" borderId="30" xfId="0" applyFont="1" applyBorder="1"/>
    <xf numFmtId="0" fontId="25" fillId="0" borderId="3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/>
    <xf numFmtId="0" fontId="30" fillId="0" borderId="0" xfId="0" applyFont="1" applyAlignment="1">
      <alignment horizontal="center" vertical="center"/>
    </xf>
    <xf numFmtId="0" fontId="23" fillId="0" borderId="40" xfId="0" applyFont="1" applyBorder="1"/>
    <xf numFmtId="0" fontId="23" fillId="0" borderId="37" xfId="0" applyFont="1" applyBorder="1"/>
    <xf numFmtId="0" fontId="23" fillId="0" borderId="41" xfId="0" applyFont="1" applyBorder="1"/>
    <xf numFmtId="0" fontId="23" fillId="0" borderId="38" xfId="0" applyFont="1" applyBorder="1"/>
    <xf numFmtId="0" fontId="25" fillId="0" borderId="33" xfId="0" applyFont="1" applyBorder="1" applyAlignment="1">
      <alignment horizontal="center" vertical="center" wrapText="1"/>
    </xf>
    <xf numFmtId="0" fontId="23" fillId="0" borderId="34" xfId="0" applyFont="1" applyBorder="1"/>
    <xf numFmtId="0" fontId="23" fillId="0" borderId="35" xfId="0" applyFont="1" applyBorder="1"/>
    <xf numFmtId="0" fontId="23" fillId="0" borderId="43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98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99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25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24</v>
      </c>
    </row>
    <row r="6" spans="1:6" ht="14.7" customHeight="1" x14ac:dyDescent="0.3">
      <c r="E6">
        <v>60</v>
      </c>
      <c r="F6" s="1" t="s">
        <v>23</v>
      </c>
    </row>
    <row r="7" spans="1:6" ht="14.7" customHeight="1" x14ac:dyDescent="0.3">
      <c r="E7">
        <v>70</v>
      </c>
      <c r="F7" s="1" t="s">
        <v>22</v>
      </c>
    </row>
    <row r="8" spans="1:6" ht="14.7" customHeight="1" x14ac:dyDescent="0.3">
      <c r="E8">
        <v>80</v>
      </c>
      <c r="F8" s="1" t="s">
        <v>21</v>
      </c>
    </row>
    <row r="9" spans="1:6" ht="14.7" customHeight="1" x14ac:dyDescent="0.3">
      <c r="E9">
        <v>90</v>
      </c>
      <c r="F9" s="1" t="s">
        <v>20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I7" sqref="I7"/>
    </sheetView>
  </sheetViews>
  <sheetFormatPr defaultColWidth="8.6640625" defaultRowHeight="14.7" customHeight="1" x14ac:dyDescent="0.3"/>
  <cols>
    <col min="1" max="1" width="7.2187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52</v>
      </c>
      <c r="H1" s="2" t="s">
        <v>16</v>
      </c>
      <c r="I1" s="4" t="s">
        <v>31</v>
      </c>
      <c r="J1" s="7" t="s">
        <v>50</v>
      </c>
      <c r="K1" s="7" t="s">
        <v>65</v>
      </c>
      <c r="L1" s="7"/>
      <c r="M1" s="4" t="s">
        <v>17</v>
      </c>
      <c r="N1" s="4" t="s">
        <v>18</v>
      </c>
      <c r="O1" s="4" t="s">
        <v>27</v>
      </c>
      <c r="P1" s="4" t="s">
        <v>29</v>
      </c>
      <c r="Q1" s="4" t="s">
        <v>28</v>
      </c>
      <c r="R1" s="4" t="s">
        <v>30</v>
      </c>
      <c r="S1" s="7" t="s">
        <v>66</v>
      </c>
      <c r="T1" s="1" t="s">
        <v>19</v>
      </c>
      <c r="U1" s="1" t="s">
        <v>26</v>
      </c>
    </row>
    <row r="2" spans="1:21" ht="14.7" customHeight="1" x14ac:dyDescent="0.3">
      <c r="A2" s="25">
        <v>20</v>
      </c>
      <c r="B2" s="25">
        <v>2020</v>
      </c>
      <c r="C2" s="25" t="s">
        <v>100</v>
      </c>
      <c r="D2" s="25" t="s">
        <v>101</v>
      </c>
      <c r="E2">
        <v>5.5</v>
      </c>
      <c r="F2" s="28">
        <v>6</v>
      </c>
      <c r="G2">
        <f>IF(AND(E2="",F2=""),"",MAX(E2:F2))</f>
        <v>6</v>
      </c>
      <c r="H2">
        <v>0</v>
      </c>
      <c r="J2" s="9">
        <f>IF(AND(H2="",I2=""),"",MAX(H2:I2))</f>
        <v>0</v>
      </c>
      <c r="K2" s="9">
        <f>IF(AND(G2="",J2=""),"",SUM(G2,J2))</f>
        <v>6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6</v>
      </c>
      <c r="U2" s="2" t="str">
        <f>+VLOOKUP(T2,'Detalji 1'!$E$4:$F$9,2,TRUE)</f>
        <v>F</v>
      </c>
    </row>
    <row r="3" spans="1:21" ht="14.7" customHeight="1" x14ac:dyDescent="0.3">
      <c r="A3" s="25">
        <v>21</v>
      </c>
      <c r="B3" s="25">
        <v>2020</v>
      </c>
      <c r="C3" s="25" t="s">
        <v>102</v>
      </c>
      <c r="D3" s="25" t="s">
        <v>103</v>
      </c>
      <c r="E3">
        <v>10.5</v>
      </c>
      <c r="F3" s="28">
        <v>9</v>
      </c>
      <c r="G3">
        <f t="shared" ref="G3:G56" si="0">IF(AND(E3="",F3=""),"",MAX(E3:F3))</f>
        <v>10.5</v>
      </c>
      <c r="H3">
        <v>0</v>
      </c>
      <c r="I3">
        <v>1</v>
      </c>
      <c r="J3" s="9">
        <f t="shared" ref="J3:J56" si="1">IF(AND(H3="",I3=""),"",MAX(H3:I3))</f>
        <v>1</v>
      </c>
      <c r="K3" s="9">
        <f t="shared" ref="K3:K56" si="2">IF(AND(G3="",J3=""),"",SUM(G3,J3))</f>
        <v>11.5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23" si="6">+MAX(E3:F3)+MAX(H3:I3)+MAX(O3,R3)</f>
        <v>11.5</v>
      </c>
      <c r="U3" s="2" t="str">
        <f>+VLOOKUP(T3,'Detalji 1'!$E$4:$F$9,2,TRUE)</f>
        <v>F</v>
      </c>
    </row>
    <row r="4" spans="1:21" ht="14.7" customHeight="1" x14ac:dyDescent="0.3">
      <c r="A4" s="25">
        <v>22</v>
      </c>
      <c r="B4" s="25">
        <v>2020</v>
      </c>
      <c r="C4" s="25" t="s">
        <v>104</v>
      </c>
      <c r="D4" s="25" t="s">
        <v>105</v>
      </c>
      <c r="E4">
        <v>6</v>
      </c>
      <c r="G4">
        <f t="shared" si="0"/>
        <v>6</v>
      </c>
      <c r="H4">
        <v>0</v>
      </c>
      <c r="J4" s="9">
        <f t="shared" si="1"/>
        <v>0</v>
      </c>
      <c r="K4" s="9">
        <f t="shared" si="2"/>
        <v>6</v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6</v>
      </c>
      <c r="U4" s="2" t="str">
        <f>+VLOOKUP(T4,'Detalji 1'!$E$4:$F$9,2,TRUE)</f>
        <v>F</v>
      </c>
    </row>
    <row r="5" spans="1:21" ht="14.7" customHeight="1" x14ac:dyDescent="0.3">
      <c r="A5" s="25">
        <v>23</v>
      </c>
      <c r="B5" s="25">
        <v>2020</v>
      </c>
      <c r="C5" s="25" t="s">
        <v>106</v>
      </c>
      <c r="D5" s="25" t="s">
        <v>107</v>
      </c>
      <c r="G5" t="str">
        <f t="shared" si="0"/>
        <v/>
      </c>
      <c r="J5" s="9" t="str">
        <f t="shared" si="1"/>
        <v/>
      </c>
      <c r="K5" s="9" t="str">
        <f t="shared" si="2"/>
        <v/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0</v>
      </c>
      <c r="U5" s="2" t="str">
        <f>+VLOOKUP(T5,'Detalji 1'!$E$4:$F$9,2,TRUE)</f>
        <v>F</v>
      </c>
    </row>
    <row r="6" spans="1:21" ht="14.7" customHeight="1" x14ac:dyDescent="0.3">
      <c r="A6" s="25">
        <v>24</v>
      </c>
      <c r="B6" s="25">
        <v>2020</v>
      </c>
      <c r="C6" s="25" t="s">
        <v>108</v>
      </c>
      <c r="D6" s="25" t="s">
        <v>109</v>
      </c>
      <c r="E6">
        <v>15</v>
      </c>
      <c r="F6" s="28">
        <v>8</v>
      </c>
      <c r="G6">
        <f t="shared" si="0"/>
        <v>15</v>
      </c>
      <c r="H6">
        <v>12</v>
      </c>
      <c r="I6">
        <v>37</v>
      </c>
      <c r="J6" s="9">
        <f t="shared" si="1"/>
        <v>37</v>
      </c>
      <c r="K6" s="9">
        <f t="shared" si="2"/>
        <v>52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52</v>
      </c>
      <c r="U6" s="3" t="str">
        <f>+VLOOKUP(T6,'Detalji 1'!$E$4:$F$9,2,TRUE)</f>
        <v>E</v>
      </c>
    </row>
    <row r="7" spans="1:21" ht="14.7" customHeight="1" x14ac:dyDescent="0.3">
      <c r="A7" s="25">
        <v>16</v>
      </c>
      <c r="B7" s="25">
        <v>2019</v>
      </c>
      <c r="C7" s="25" t="s">
        <v>110</v>
      </c>
      <c r="D7" s="25" t="s">
        <v>111</v>
      </c>
      <c r="G7" t="str">
        <f t="shared" si="0"/>
        <v/>
      </c>
      <c r="J7" s="9" t="str">
        <f t="shared" si="1"/>
        <v/>
      </c>
      <c r="K7" s="9" t="str">
        <f t="shared" si="2"/>
        <v/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0</v>
      </c>
      <c r="U7" s="2" t="str">
        <f>+VLOOKUP(T7,'Detalji 1'!$E$4:$F$9,2,TRUE)</f>
        <v>F</v>
      </c>
    </row>
    <row r="8" spans="1:21" ht="14.7" customHeight="1" x14ac:dyDescent="0.3">
      <c r="A8" s="25">
        <v>1</v>
      </c>
      <c r="B8" s="25">
        <v>2018</v>
      </c>
      <c r="C8" s="25" t="s">
        <v>112</v>
      </c>
      <c r="D8" s="25" t="s">
        <v>113</v>
      </c>
      <c r="G8" t="str">
        <f t="shared" si="0"/>
        <v/>
      </c>
      <c r="J8" s="9" t="str">
        <f t="shared" si="1"/>
        <v/>
      </c>
      <c r="K8" s="9" t="str">
        <f t="shared" si="2"/>
        <v/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0</v>
      </c>
      <c r="U8" s="3" t="str">
        <f>+VLOOKUP(T8,'Detalji 1'!$E$4:$F$9,2,TRUE)</f>
        <v>F</v>
      </c>
    </row>
    <row r="9" spans="1:21" ht="14.7" customHeight="1" x14ac:dyDescent="0.3">
      <c r="A9" s="25">
        <v>5</v>
      </c>
      <c r="B9" s="25">
        <v>2018</v>
      </c>
      <c r="C9" s="25" t="s">
        <v>102</v>
      </c>
      <c r="D9" s="25" t="s">
        <v>114</v>
      </c>
      <c r="E9">
        <v>8.5</v>
      </c>
      <c r="F9" s="28">
        <v>8</v>
      </c>
      <c r="G9">
        <f t="shared" si="0"/>
        <v>8.5</v>
      </c>
      <c r="H9">
        <v>8</v>
      </c>
      <c r="I9">
        <v>11</v>
      </c>
      <c r="J9" s="9">
        <f t="shared" si="1"/>
        <v>11</v>
      </c>
      <c r="K9" s="9">
        <f t="shared" si="2"/>
        <v>19.5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19.5</v>
      </c>
      <c r="U9" s="2" t="str">
        <f>+VLOOKUP(T9,'Detalji 1'!$E$4:$F$9,2,TRUE)</f>
        <v>F</v>
      </c>
    </row>
    <row r="10" spans="1:21" ht="14.7" customHeight="1" x14ac:dyDescent="0.3">
      <c r="A10" s="25">
        <v>8</v>
      </c>
      <c r="B10" s="25">
        <v>2018</v>
      </c>
      <c r="C10" s="25" t="s">
        <v>115</v>
      </c>
      <c r="D10" s="25" t="s">
        <v>116</v>
      </c>
      <c r="E10">
        <v>7.5</v>
      </c>
      <c r="F10" s="28">
        <v>5</v>
      </c>
      <c r="G10">
        <f t="shared" si="0"/>
        <v>7.5</v>
      </c>
      <c r="H10">
        <v>0</v>
      </c>
      <c r="I10">
        <v>6</v>
      </c>
      <c r="J10" s="9">
        <f t="shared" si="1"/>
        <v>6</v>
      </c>
      <c r="K10" s="9">
        <f t="shared" si="2"/>
        <v>13.5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13.5</v>
      </c>
      <c r="U10" s="3" t="str">
        <f>+VLOOKUP(T10,'Detalji 1'!$E$4:$F$9,2,TRUE)</f>
        <v>F</v>
      </c>
    </row>
    <row r="11" spans="1:21" ht="14.7" customHeight="1" x14ac:dyDescent="0.3">
      <c r="A11" s="25">
        <v>9</v>
      </c>
      <c r="B11" s="25">
        <v>2018</v>
      </c>
      <c r="C11" s="25" t="s">
        <v>117</v>
      </c>
      <c r="D11" s="25" t="s">
        <v>118</v>
      </c>
      <c r="G11" t="str">
        <f t="shared" si="0"/>
        <v/>
      </c>
      <c r="J11" s="9" t="str">
        <f t="shared" si="1"/>
        <v/>
      </c>
      <c r="K11" s="9" t="str">
        <f t="shared" si="2"/>
        <v/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0</v>
      </c>
      <c r="U11" s="2" t="str">
        <f>+VLOOKUP(T11,'Detalji 1'!$E$4:$F$9,2,TRUE)</f>
        <v>F</v>
      </c>
    </row>
    <row r="12" spans="1:21" ht="14.7" customHeight="1" x14ac:dyDescent="0.3">
      <c r="A12" s="25">
        <v>4</v>
      </c>
      <c r="B12" s="25">
        <v>2017</v>
      </c>
      <c r="C12" s="25" t="s">
        <v>119</v>
      </c>
      <c r="D12" s="25" t="s">
        <v>120</v>
      </c>
      <c r="G12" t="str">
        <f t="shared" si="0"/>
        <v/>
      </c>
      <c r="J12" s="9" t="str">
        <f t="shared" si="1"/>
        <v/>
      </c>
      <c r="K12" s="9" t="str">
        <f t="shared" si="2"/>
        <v/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0</v>
      </c>
      <c r="U12" s="2" t="str">
        <f>+VLOOKUP(T12,'Detalji 1'!$E$4:$F$9,2,TRUE)</f>
        <v>F</v>
      </c>
    </row>
    <row r="13" spans="1:21" ht="14.7" customHeight="1" x14ac:dyDescent="0.3">
      <c r="A13" s="25">
        <v>10</v>
      </c>
      <c r="B13" s="25">
        <v>2017</v>
      </c>
      <c r="C13" s="25" t="s">
        <v>121</v>
      </c>
      <c r="D13" s="25" t="s">
        <v>122</v>
      </c>
      <c r="E13">
        <v>9</v>
      </c>
      <c r="F13" s="28">
        <v>2</v>
      </c>
      <c r="G13">
        <f t="shared" si="0"/>
        <v>9</v>
      </c>
      <c r="H13">
        <v>5</v>
      </c>
      <c r="I13">
        <v>4</v>
      </c>
      <c r="J13" s="9">
        <f t="shared" si="1"/>
        <v>5</v>
      </c>
      <c r="K13" s="9">
        <f t="shared" si="2"/>
        <v>14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14</v>
      </c>
      <c r="U13" s="2" t="str">
        <f>+VLOOKUP(T13,'Detalji 1'!$E$4:$F$9,2,TRUE)</f>
        <v>F</v>
      </c>
    </row>
    <row r="14" spans="1:21" ht="14.7" customHeight="1" x14ac:dyDescent="0.3">
      <c r="A14" s="25">
        <v>16</v>
      </c>
      <c r="B14" s="25">
        <v>2017</v>
      </c>
      <c r="C14" s="25" t="s">
        <v>97</v>
      </c>
      <c r="D14" s="25" t="s">
        <v>123</v>
      </c>
      <c r="E14">
        <v>7.5</v>
      </c>
      <c r="F14" s="28">
        <v>3</v>
      </c>
      <c r="G14">
        <f t="shared" si="0"/>
        <v>7.5</v>
      </c>
      <c r="H14">
        <v>6</v>
      </c>
      <c r="I14">
        <v>4</v>
      </c>
      <c r="J14" s="9">
        <f t="shared" si="1"/>
        <v>6</v>
      </c>
      <c r="K14" s="9">
        <f t="shared" si="2"/>
        <v>13.5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13.5</v>
      </c>
      <c r="U14" s="2" t="str">
        <f>+VLOOKUP(T14,'Detalji 1'!$E$4:$F$9,2,TRUE)</f>
        <v>F</v>
      </c>
    </row>
    <row r="15" spans="1:21" ht="14.7" customHeight="1" x14ac:dyDescent="0.3">
      <c r="A15" s="25">
        <v>21</v>
      </c>
      <c r="B15" s="25">
        <v>2017</v>
      </c>
      <c r="C15" s="25" t="s">
        <v>14</v>
      </c>
      <c r="D15" s="25" t="s">
        <v>124</v>
      </c>
      <c r="G15" t="str">
        <f t="shared" si="0"/>
        <v/>
      </c>
      <c r="J15" s="9" t="str">
        <f t="shared" si="1"/>
        <v/>
      </c>
      <c r="K15" s="9" t="str">
        <f t="shared" si="2"/>
        <v/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0</v>
      </c>
      <c r="U15" s="3" t="str">
        <f>+VLOOKUP(T15,'Detalji 1'!$E$4:$F$9,2,TRUE)</f>
        <v>F</v>
      </c>
    </row>
    <row r="16" spans="1:21" ht="14.7" customHeight="1" x14ac:dyDescent="0.3">
      <c r="A16" s="25">
        <v>22</v>
      </c>
      <c r="B16" s="25">
        <v>2017</v>
      </c>
      <c r="C16" s="25" t="s">
        <v>15</v>
      </c>
      <c r="D16" s="25" t="s">
        <v>125</v>
      </c>
      <c r="E16">
        <v>5</v>
      </c>
      <c r="F16" s="28">
        <v>3</v>
      </c>
      <c r="G16">
        <f t="shared" si="0"/>
        <v>5</v>
      </c>
      <c r="I16">
        <v>3</v>
      </c>
      <c r="J16" s="9">
        <f t="shared" si="1"/>
        <v>3</v>
      </c>
      <c r="K16" s="9">
        <f t="shared" si="2"/>
        <v>8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8</v>
      </c>
      <c r="U16" s="2" t="str">
        <f>+VLOOKUP(T16,'Detalji 1'!$E$4:$F$9,2,TRUE)</f>
        <v>F</v>
      </c>
    </row>
    <row r="17" spans="1:21" ht="14.7" customHeight="1" x14ac:dyDescent="0.3">
      <c r="A17" s="25">
        <v>706</v>
      </c>
      <c r="B17" s="25">
        <v>2016</v>
      </c>
      <c r="C17" s="25" t="s">
        <v>96</v>
      </c>
      <c r="D17" s="25" t="s">
        <v>126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>
        <v>7013</v>
      </c>
      <c r="B18" s="25">
        <v>2016</v>
      </c>
      <c r="C18" s="25" t="s">
        <v>127</v>
      </c>
      <c r="D18" s="25" t="s">
        <v>128</v>
      </c>
      <c r="G18" t="str">
        <f t="shared" si="0"/>
        <v/>
      </c>
      <c r="J18" s="9" t="str">
        <f t="shared" si="1"/>
        <v/>
      </c>
      <c r="K18" s="9" t="str">
        <f t="shared" si="2"/>
        <v/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0</v>
      </c>
      <c r="U18" s="2" t="str">
        <f>+VLOOKUP(T18,'Detalji 1'!$E$4:$F$9,2,TRUE)</f>
        <v>F</v>
      </c>
    </row>
    <row r="19" spans="1:21" ht="14.7" customHeight="1" x14ac:dyDescent="0.3">
      <c r="A19" s="27" t="s">
        <v>131</v>
      </c>
      <c r="B19" s="26" t="s">
        <v>132</v>
      </c>
      <c r="C19" s="26" t="s">
        <v>129</v>
      </c>
      <c r="D19" s="26" t="s">
        <v>130</v>
      </c>
      <c r="E19">
        <v>9</v>
      </c>
      <c r="F19">
        <v>8</v>
      </c>
      <c r="G19">
        <f t="shared" si="0"/>
        <v>9</v>
      </c>
      <c r="H19">
        <v>0</v>
      </c>
      <c r="I19">
        <v>1</v>
      </c>
      <c r="J19" s="9">
        <f t="shared" si="1"/>
        <v>1</v>
      </c>
      <c r="K19" s="9">
        <f t="shared" si="2"/>
        <v>10</v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10</v>
      </c>
      <c r="U19" s="2" t="str">
        <f>+VLOOKUP(T19,'Detalji 1'!$E$4:$F$9,2,TRUE)</f>
        <v>F</v>
      </c>
    </row>
    <row r="20" spans="1:21" ht="14.7" customHeight="1" x14ac:dyDescent="0.3">
      <c r="A20" s="27" t="s">
        <v>135</v>
      </c>
      <c r="B20" s="26" t="s">
        <v>132</v>
      </c>
      <c r="C20" s="26" t="s">
        <v>133</v>
      </c>
      <c r="D20" s="26" t="s">
        <v>134</v>
      </c>
      <c r="E20">
        <v>6</v>
      </c>
      <c r="G20">
        <f t="shared" si="0"/>
        <v>6</v>
      </c>
      <c r="H20">
        <v>0</v>
      </c>
      <c r="J20" s="9">
        <f t="shared" si="1"/>
        <v>0</v>
      </c>
      <c r="K20" s="9">
        <f t="shared" si="2"/>
        <v>6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6</v>
      </c>
      <c r="U20" s="2" t="str">
        <f>+VLOOKUP(T20,'Detalji 1'!$E$4:$F$9,2,TRUE)</f>
        <v>F</v>
      </c>
    </row>
    <row r="21" spans="1:21" ht="14.7" customHeight="1" x14ac:dyDescent="0.3">
      <c r="A21" s="26" t="s">
        <v>138</v>
      </c>
      <c r="B21" s="26" t="s">
        <v>132</v>
      </c>
      <c r="C21" s="26" t="s">
        <v>136</v>
      </c>
      <c r="D21" s="26" t="s">
        <v>137</v>
      </c>
      <c r="E21">
        <v>9</v>
      </c>
      <c r="G21">
        <f t="shared" si="0"/>
        <v>9</v>
      </c>
      <c r="H21">
        <v>1</v>
      </c>
      <c r="J21" s="9">
        <f t="shared" si="1"/>
        <v>1</v>
      </c>
      <c r="K21" s="9">
        <f t="shared" si="2"/>
        <v>10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10</v>
      </c>
      <c r="U21" s="2" t="str">
        <f>+VLOOKUP(T21,'Detalji 1'!$E$4:$F$9,2,TRUE)</f>
        <v>F</v>
      </c>
    </row>
    <row r="22" spans="1:21" ht="14.7" customHeight="1" x14ac:dyDescent="0.3">
      <c r="A22" s="26" t="s">
        <v>141</v>
      </c>
      <c r="B22" s="26" t="s">
        <v>132</v>
      </c>
      <c r="C22" s="26" t="s">
        <v>139</v>
      </c>
      <c r="D22" s="26" t="s">
        <v>140</v>
      </c>
      <c r="E22">
        <v>7.5</v>
      </c>
      <c r="F22">
        <v>11</v>
      </c>
      <c r="G22">
        <f t="shared" si="0"/>
        <v>11</v>
      </c>
      <c r="H22">
        <v>4</v>
      </c>
      <c r="I22">
        <v>9</v>
      </c>
      <c r="J22" s="9">
        <f t="shared" si="1"/>
        <v>9</v>
      </c>
      <c r="K22" s="9">
        <f t="shared" si="2"/>
        <v>20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 s="1">
        <f t="shared" si="6"/>
        <v>20</v>
      </c>
      <c r="U22" s="2" t="str">
        <f>+VLOOKUP(T22,'Detalji 1'!$E$4:$F$9,2,TRUE)</f>
        <v>F</v>
      </c>
    </row>
    <row r="23" spans="1:21" ht="14.7" customHeight="1" x14ac:dyDescent="0.3">
      <c r="A23" s="27" t="s">
        <v>144</v>
      </c>
      <c r="B23" s="26" t="s">
        <v>132</v>
      </c>
      <c r="C23" s="26" t="s">
        <v>142</v>
      </c>
      <c r="D23" s="26" t="s">
        <v>143</v>
      </c>
      <c r="E23">
        <v>9.5</v>
      </c>
      <c r="F23">
        <v>4</v>
      </c>
      <c r="G23">
        <f t="shared" si="0"/>
        <v>9.5</v>
      </c>
      <c r="H23">
        <v>3</v>
      </c>
      <c r="I23">
        <v>5</v>
      </c>
      <c r="J23" s="9">
        <f t="shared" si="1"/>
        <v>5</v>
      </c>
      <c r="K23" s="9">
        <f t="shared" si="2"/>
        <v>14.5</v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 s="1">
        <f t="shared" si="6"/>
        <v>14.5</v>
      </c>
      <c r="U23" s="2" t="str">
        <f>+VLOOKUP(T23,'Detalji 1'!$E$4:$F$9,2,TRUE)</f>
        <v>F</v>
      </c>
    </row>
    <row r="24" spans="1:21" ht="14.7" customHeight="1" x14ac:dyDescent="0.3">
      <c r="A24" s="25"/>
      <c r="B24" s="25"/>
      <c r="C24" s="25"/>
      <c r="D24" s="25"/>
      <c r="G24" t="str">
        <f t="shared" si="0"/>
        <v/>
      </c>
      <c r="J24" s="9" t="str">
        <f t="shared" si="1"/>
        <v/>
      </c>
      <c r="K24" s="9" t="str">
        <f t="shared" si="2"/>
        <v/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/>
      <c r="U24" s="2"/>
    </row>
    <row r="25" spans="1:21" ht="14.7" customHeight="1" x14ac:dyDescent="0.3">
      <c r="A25" s="25"/>
      <c r="B25" s="25"/>
      <c r="C25" s="25"/>
      <c r="D25" s="25"/>
      <c r="G25" t="str">
        <f t="shared" si="0"/>
        <v/>
      </c>
      <c r="J25" s="9" t="str">
        <f t="shared" si="1"/>
        <v/>
      </c>
      <c r="K25" s="9" t="str">
        <f t="shared" si="2"/>
        <v/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/>
      <c r="U25" s="2"/>
    </row>
    <row r="26" spans="1:21" ht="14.7" customHeight="1" x14ac:dyDescent="0.3">
      <c r="A26" s="25"/>
      <c r="B26" s="25"/>
      <c r="C26" s="25"/>
      <c r="D26" s="25"/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U26" s="3"/>
    </row>
    <row r="27" spans="1:21" ht="14.7" customHeight="1" x14ac:dyDescent="0.3">
      <c r="A27" s="25"/>
      <c r="B27" s="25"/>
      <c r="C27" s="25"/>
      <c r="D27" s="25"/>
      <c r="G27" t="str">
        <f t="shared" si="0"/>
        <v/>
      </c>
      <c r="J27" s="9" t="str">
        <f t="shared" si="1"/>
        <v/>
      </c>
      <c r="K27" s="9" t="str">
        <f t="shared" si="2"/>
        <v/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U27" s="3"/>
    </row>
    <row r="28" spans="1:21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 s="1"/>
      <c r="U28" s="2"/>
    </row>
    <row r="29" spans="1:21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 s="1"/>
      <c r="U29" s="2"/>
    </row>
    <row r="30" spans="1:21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U30" s="3"/>
    </row>
    <row r="31" spans="1:21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U31" s="3"/>
    </row>
    <row r="32" spans="1:21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U32" s="3"/>
    </row>
    <row r="33" spans="7:21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 s="1"/>
      <c r="U33" s="2"/>
    </row>
    <row r="34" spans="7:21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7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7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7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7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7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7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7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7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7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7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7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7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7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7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3">
      <c r="A2" s="49" t="s">
        <v>53</v>
      </c>
      <c r="B2" s="50"/>
      <c r="C2" s="50"/>
      <c r="D2" s="50"/>
      <c r="E2" s="50"/>
      <c r="F2" s="50"/>
      <c r="G2" s="50"/>
      <c r="H2" s="50"/>
      <c r="I2" s="51"/>
      <c r="J2" s="52" t="s">
        <v>33</v>
      </c>
      <c r="K2" s="53"/>
      <c r="L2" s="53"/>
      <c r="M2" s="53"/>
      <c r="N2" s="53"/>
      <c r="O2" s="53"/>
      <c r="P2" s="54"/>
    </row>
    <row r="3" spans="1:16" ht="28.8" customHeight="1" x14ac:dyDescent="0.3">
      <c r="A3" s="23" t="s">
        <v>34</v>
      </c>
      <c r="B3" s="24" t="s">
        <v>54</v>
      </c>
      <c r="C3" s="55" t="s">
        <v>55</v>
      </c>
      <c r="D3" s="55"/>
      <c r="E3" s="55"/>
      <c r="F3" s="55"/>
      <c r="G3" s="55"/>
      <c r="H3" s="55"/>
      <c r="I3" s="55"/>
      <c r="J3" s="56" t="s">
        <v>92</v>
      </c>
      <c r="K3" s="57"/>
      <c r="L3" s="57"/>
      <c r="M3" s="58"/>
      <c r="N3" s="56" t="s">
        <v>35</v>
      </c>
      <c r="O3" s="57"/>
      <c r="P3" s="59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5"/>
      <c r="O4" s="35"/>
      <c r="P4" s="36"/>
    </row>
    <row r="5" spans="1:16" x14ac:dyDescent="0.3">
      <c r="A5" s="37" t="s">
        <v>36</v>
      </c>
      <c r="B5" s="39" t="s">
        <v>37</v>
      </c>
      <c r="C5" s="41" t="s">
        <v>38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 t="s">
        <v>39</v>
      </c>
      <c r="P5" s="39" t="s">
        <v>40</v>
      </c>
    </row>
    <row r="6" spans="1:16" ht="28.2" customHeight="1" x14ac:dyDescent="0.3">
      <c r="A6" s="38"/>
      <c r="B6" s="40"/>
      <c r="C6" s="39" t="s">
        <v>41</v>
      </c>
      <c r="D6" s="29" t="s">
        <v>42</v>
      </c>
      <c r="E6" s="30"/>
      <c r="F6" s="31"/>
      <c r="G6" s="32" t="s">
        <v>51</v>
      </c>
      <c r="H6" s="33"/>
      <c r="I6" s="34"/>
      <c r="J6" s="45" t="s">
        <v>43</v>
      </c>
      <c r="K6" s="42"/>
      <c r="L6" s="42"/>
      <c r="M6" s="45" t="s">
        <v>44</v>
      </c>
      <c r="N6" s="42"/>
      <c r="O6" s="44"/>
      <c r="P6" s="40"/>
    </row>
    <row r="7" spans="1:16" x14ac:dyDescent="0.3">
      <c r="A7" s="38"/>
      <c r="B7" s="40"/>
      <c r="C7" s="40"/>
      <c r="D7" s="6" t="s">
        <v>45</v>
      </c>
      <c r="E7" s="6" t="s">
        <v>46</v>
      </c>
      <c r="F7" s="6" t="s">
        <v>47</v>
      </c>
      <c r="G7" s="6" t="s">
        <v>45</v>
      </c>
      <c r="H7" s="6" t="s">
        <v>46</v>
      </c>
      <c r="I7" s="6" t="s">
        <v>47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44"/>
      <c r="P7" s="40"/>
    </row>
    <row r="8" spans="1:16" x14ac:dyDescent="0.3">
      <c r="A8" s="12" t="str">
        <f>CONCATENATE(CONCATENATE('Tabela 2'!A2,"/"),'Tabela 2'!B2)</f>
        <v>20/2020</v>
      </c>
      <c r="B8" s="12" t="str">
        <f>CONCATENATE(CONCATENATE('Tabela 2'!C2," "),'Tabela 2'!D2)</f>
        <v>Danica Duković</v>
      </c>
      <c r="C8" s="12"/>
      <c r="D8" s="12"/>
      <c r="E8" s="12"/>
      <c r="F8" s="12"/>
      <c r="G8" s="12">
        <f>'Tabela 2'!G2</f>
        <v>6</v>
      </c>
      <c r="H8" s="12"/>
      <c r="I8" s="12"/>
      <c r="J8" s="12">
        <f>'Tabela 2'!J2</f>
        <v>0</v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6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21/2020</v>
      </c>
      <c r="B9" s="12" t="str">
        <f>CONCATENATE(CONCATENATE('Tabela 2'!C3," "),'Tabela 2'!D3)</f>
        <v>Milica Uskoković</v>
      </c>
      <c r="C9" s="12"/>
      <c r="D9" s="12"/>
      <c r="E9" s="12"/>
      <c r="F9" s="12"/>
      <c r="G9" s="12">
        <f>'Tabela 2'!G3</f>
        <v>10.5</v>
      </c>
      <c r="H9" s="12"/>
      <c r="I9" s="12"/>
      <c r="J9" s="12">
        <f>'Tabela 2'!J3</f>
        <v>1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11.5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22/2020</v>
      </c>
      <c r="B10" s="12" t="str">
        <f>CONCATENATE(CONCATENATE('Tabela 2'!C4," "),'Tabela 2'!D4)</f>
        <v>Maša Laban</v>
      </c>
      <c r="C10" s="12"/>
      <c r="D10" s="12"/>
      <c r="E10" s="12"/>
      <c r="F10" s="12"/>
      <c r="G10" s="12">
        <f>'Tabela 2'!G4</f>
        <v>6</v>
      </c>
      <c r="H10" s="12"/>
      <c r="I10" s="12"/>
      <c r="J10" s="12">
        <f>'Tabela 2'!J4</f>
        <v>0</v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6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23/2020</v>
      </c>
      <c r="B11" s="12" t="str">
        <f>CONCATENATE(CONCATENATE('Tabela 2'!C5," "),'Tabela 2'!D5)</f>
        <v>Nemanja Kovačević</v>
      </c>
      <c r="C11" s="12"/>
      <c r="D11" s="12"/>
      <c r="E11" s="12"/>
      <c r="F11" s="12"/>
      <c r="G11" s="12" t="str">
        <f>'Tabela 2'!G5</f>
        <v/>
      </c>
      <c r="H11" s="12"/>
      <c r="I11" s="12"/>
      <c r="J11" s="12" t="str">
        <f>'Tabela 2'!J5</f>
        <v/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0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24/2020</v>
      </c>
      <c r="B12" s="12" t="str">
        <f>CONCATENATE(CONCATENATE('Tabela 2'!C6," "),'Tabela 2'!D6)</f>
        <v>Ilija Gračanin</v>
      </c>
      <c r="C12" s="12"/>
      <c r="D12" s="12"/>
      <c r="E12" s="12"/>
      <c r="F12" s="12"/>
      <c r="G12" s="12">
        <f>'Tabela 2'!G6</f>
        <v>15</v>
      </c>
      <c r="H12" s="12"/>
      <c r="I12" s="12"/>
      <c r="J12" s="12">
        <f>'Tabela 2'!J6</f>
        <v>37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52</v>
      </c>
      <c r="P12" s="13" t="str">
        <f>'Tabela 2'!U6</f>
        <v>E</v>
      </c>
    </row>
    <row r="13" spans="1:16" x14ac:dyDescent="0.3">
      <c r="A13" s="12" t="str">
        <f>CONCATENATE(CONCATENATE('Tabela 2'!A7,"/"),'Tabela 2'!B7)</f>
        <v>16/2019</v>
      </c>
      <c r="B13" s="12" t="str">
        <f>CONCATENATE(CONCATENATE('Tabela 2'!C7," "),'Tabela 2'!D7)</f>
        <v>Semra Jonuz</v>
      </c>
      <c r="C13" s="12"/>
      <c r="D13" s="12"/>
      <c r="E13" s="12"/>
      <c r="F13" s="12"/>
      <c r="G13" s="12" t="str">
        <f>'Tabela 2'!G7</f>
        <v/>
      </c>
      <c r="H13" s="12"/>
      <c r="I13" s="12"/>
      <c r="J13" s="12" t="str">
        <f>'Tabela 2'!J7</f>
        <v/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0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1/2018</v>
      </c>
      <c r="B14" s="12" t="str">
        <f>CONCATENATE(CONCATENATE('Tabela 2'!C8," "),'Tabela 2'!D8)</f>
        <v>Anđela Zečević</v>
      </c>
      <c r="C14" s="12"/>
      <c r="D14" s="12"/>
      <c r="E14" s="12"/>
      <c r="F14" s="12"/>
      <c r="G14" s="12" t="str">
        <f>'Tabela 2'!G8</f>
        <v/>
      </c>
      <c r="H14" s="12"/>
      <c r="I14" s="12"/>
      <c r="J14" s="12" t="str">
        <f>'Tabela 2'!J8</f>
        <v/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5/2018</v>
      </c>
      <c r="B15" s="12" t="str">
        <f>CONCATENATE(CONCATENATE('Tabela 2'!C9," "),'Tabela 2'!D9)</f>
        <v>Milica Ralević</v>
      </c>
      <c r="C15" s="12"/>
      <c r="D15" s="12"/>
      <c r="E15" s="12"/>
      <c r="F15" s="12"/>
      <c r="G15" s="12">
        <f>'Tabela 2'!G9</f>
        <v>8.5</v>
      </c>
      <c r="H15" s="12"/>
      <c r="I15" s="12"/>
      <c r="J15" s="12">
        <f>'Tabela 2'!J9</f>
        <v>11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19.5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8/2018</v>
      </c>
      <c r="B16" s="12" t="str">
        <f>CONCATENATE(CONCATENATE('Tabela 2'!C10," "),'Tabela 2'!D10)</f>
        <v>Adnana Kurmemović</v>
      </c>
      <c r="C16" s="12"/>
      <c r="D16" s="12"/>
      <c r="E16" s="12"/>
      <c r="F16" s="12"/>
      <c r="G16" s="12">
        <f>'Tabela 2'!G10</f>
        <v>7.5</v>
      </c>
      <c r="H16" s="12"/>
      <c r="I16" s="12"/>
      <c r="J16" s="12">
        <f>'Tabela 2'!J10</f>
        <v>6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13.5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9/2018</v>
      </c>
      <c r="B17" s="12" t="str">
        <f>CONCATENATE(CONCATENATE('Tabela 2'!C11," "),'Tabela 2'!D11)</f>
        <v>Vuk Radović</v>
      </c>
      <c r="C17" s="12"/>
      <c r="D17" s="12"/>
      <c r="E17" s="12"/>
      <c r="F17" s="12"/>
      <c r="G17" s="12" t="str">
        <f>'Tabela 2'!G11</f>
        <v/>
      </c>
      <c r="H17" s="12"/>
      <c r="I17" s="12"/>
      <c r="J17" s="12" t="str">
        <f>'Tabela 2'!J11</f>
        <v/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0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4/2017</v>
      </c>
      <c r="B18" s="12" t="str">
        <f>CONCATENATE(CONCATENATE('Tabela 2'!C12," "),'Tabela 2'!D12)</f>
        <v>Anja Ostojić</v>
      </c>
      <c r="C18" s="12"/>
      <c r="D18" s="12"/>
      <c r="E18" s="12"/>
      <c r="F18" s="12"/>
      <c r="G18" s="12" t="str">
        <f>'Tabela 2'!G12</f>
        <v/>
      </c>
      <c r="H18" s="12"/>
      <c r="I18" s="12"/>
      <c r="J18" s="12" t="str">
        <f>'Tabela 2'!J12</f>
        <v/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0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10/2017</v>
      </c>
      <c r="B19" s="12" t="str">
        <f>CONCATENATE(CONCATENATE('Tabela 2'!C13," "),'Tabela 2'!D13)</f>
        <v>Sanja Strunjaš</v>
      </c>
      <c r="C19" s="12"/>
      <c r="D19" s="12"/>
      <c r="E19" s="12"/>
      <c r="F19" s="12"/>
      <c r="G19" s="12">
        <f>'Tabela 2'!G13</f>
        <v>9</v>
      </c>
      <c r="H19" s="12"/>
      <c r="I19" s="12"/>
      <c r="J19" s="12">
        <f>'Tabela 2'!J13</f>
        <v>5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14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16/2017</v>
      </c>
      <c r="B20" s="12" t="str">
        <f>CONCATENATE(CONCATENATE('Tabela 2'!C14," "),'Tabela 2'!D14)</f>
        <v>Ana Pejović</v>
      </c>
      <c r="C20" s="12"/>
      <c r="D20" s="12"/>
      <c r="E20" s="12"/>
      <c r="F20" s="12"/>
      <c r="G20" s="12">
        <f>'Tabela 2'!G14</f>
        <v>7.5</v>
      </c>
      <c r="H20" s="12"/>
      <c r="I20" s="12"/>
      <c r="J20" s="12">
        <f>'Tabela 2'!J14</f>
        <v>6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13.5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21/2017</v>
      </c>
      <c r="B21" s="12" t="str">
        <f>CONCATENATE(CONCATENATE('Tabela 2'!C15," "),'Tabela 2'!D15)</f>
        <v>Jovana Klikovac</v>
      </c>
      <c r="C21" s="12"/>
      <c r="D21" s="12"/>
      <c r="E21" s="12"/>
      <c r="F21" s="12"/>
      <c r="G21" s="12" t="str">
        <f>'Tabela 2'!G15</f>
        <v/>
      </c>
      <c r="H21" s="12"/>
      <c r="I21" s="12"/>
      <c r="J21" s="12" t="str">
        <f>'Tabela 2'!J15</f>
        <v/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0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22/2017</v>
      </c>
      <c r="B22" s="12" t="str">
        <f>CONCATENATE(CONCATENATE('Tabela 2'!C16," "),'Tabela 2'!D16)</f>
        <v>Ivana Fatić</v>
      </c>
      <c r="C22" s="12"/>
      <c r="D22" s="12"/>
      <c r="E22" s="12"/>
      <c r="F22" s="12"/>
      <c r="G22" s="12">
        <f>'Tabela 2'!G16</f>
        <v>5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8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706/2016</v>
      </c>
      <c r="B23" s="12" t="str">
        <f>CONCATENATE(CONCATENATE('Tabela 2'!C17," "),'Tabela 2'!D17)</f>
        <v>Marija Ćirić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7013/2016</v>
      </c>
      <c r="B24" s="12" t="str">
        <f>CONCATENATE(CONCATENATE('Tabela 2'!C18," "),'Tabela 2'!D18)</f>
        <v>Pavle Bukilić</v>
      </c>
      <c r="C24" s="12"/>
      <c r="D24" s="12"/>
      <c r="E24" s="12"/>
      <c r="F24" s="12"/>
      <c r="G24" s="12" t="str">
        <f>'Tabela 2'!G18</f>
        <v/>
      </c>
      <c r="H24" s="12"/>
      <c r="I24" s="12"/>
      <c r="J24" s="12" t="str">
        <f>'Tabela 2'!J18</f>
        <v/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0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"4/15/nije na spisku</v>
      </c>
      <c r="B25" s="12" t="str">
        <f>CONCATENATE(CONCATENATE('Tabela 2'!C19," "),'Tabela 2'!D19)</f>
        <v>Anida  Vesković</v>
      </c>
      <c r="C25" s="12"/>
      <c r="D25" s="12"/>
      <c r="E25" s="12"/>
      <c r="F25" s="12"/>
      <c r="G25" s="12">
        <f>'Tabela 2'!G19</f>
        <v>9</v>
      </c>
      <c r="H25" s="12"/>
      <c r="I25" s="12"/>
      <c r="J25" s="12">
        <f>'Tabela 2'!J19</f>
        <v>1</v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10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"5/15/nije na spisku</v>
      </c>
      <c r="B26" s="12" t="str">
        <f>CONCATENATE(CONCATENATE('Tabela 2'!C20," "),'Tabela 2'!D20)</f>
        <v>Tamara  Racković</v>
      </c>
      <c r="C26" s="12"/>
      <c r="D26" s="12"/>
      <c r="E26" s="12"/>
      <c r="F26" s="12"/>
      <c r="G26" s="12">
        <f>'Tabela 2'!G20</f>
        <v>6</v>
      </c>
      <c r="H26" s="12"/>
      <c r="I26" s="12"/>
      <c r="J26" s="12">
        <f>'Tabela 2'!J20</f>
        <v>0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6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27/14/nije na spisku</v>
      </c>
      <c r="B27" s="12" t="str">
        <f>CONCATENATE(CONCATENATE('Tabela 2'!C21," "),'Tabela 2'!D21)</f>
        <v>Elma  Škrijelj</v>
      </c>
      <c r="C27" s="12"/>
      <c r="D27" s="12"/>
      <c r="E27" s="12"/>
      <c r="F27" s="12"/>
      <c r="G27" s="12">
        <f>'Tabela 2'!G21</f>
        <v>9</v>
      </c>
      <c r="H27" s="12"/>
      <c r="I27" s="12"/>
      <c r="J27" s="12">
        <f>'Tabela 2'!J21</f>
        <v>1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10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19/16/nije na spisku</v>
      </c>
      <c r="B28" s="12" t="str">
        <f>CONCATENATE(CONCATENATE('Tabela 2'!C22," "),'Tabela 2'!D22)</f>
        <v>Marija  Pepđonović</v>
      </c>
      <c r="C28" s="12"/>
      <c r="D28" s="12"/>
      <c r="E28" s="12"/>
      <c r="F28" s="12"/>
      <c r="G28" s="12">
        <f>'Tabela 2'!G22</f>
        <v>11</v>
      </c>
      <c r="H28" s="12"/>
      <c r="I28" s="12"/>
      <c r="J28" s="12">
        <f>'Tabela 2'!J22</f>
        <v>9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20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"8/12/nije na spisku</v>
      </c>
      <c r="B29" s="12" t="str">
        <f>CONCATENATE(CONCATENATE('Tabela 2'!C23," "),'Tabela 2'!D23)</f>
        <v>Almina Drpljanin</v>
      </c>
      <c r="C29" s="12"/>
      <c r="D29" s="12"/>
      <c r="E29" s="12"/>
      <c r="F29" s="12"/>
      <c r="G29" s="12">
        <f>'Tabela 2'!G23</f>
        <v>9.5</v>
      </c>
      <c r="H29" s="12"/>
      <c r="I29" s="12"/>
      <c r="J29" s="12">
        <f>'Tabela 2'!J23</f>
        <v>5</v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14.5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/</v>
      </c>
      <c r="B30" s="12" t="str">
        <f>CONCATENATE(CONCATENATE('Tabela 2'!C24," "),'Tabela 2'!D24)</f>
        <v xml:space="preserve"> </v>
      </c>
      <c r="C30" s="12"/>
      <c r="D30" s="12"/>
      <c r="E30" s="12"/>
      <c r="F30" s="12"/>
      <c r="G30" s="12" t="str">
        <f>'Tabela 2'!G24</f>
        <v/>
      </c>
      <c r="H30" s="12"/>
      <c r="I30" s="12"/>
      <c r="J30" s="12" t="str">
        <f>'Tabela 2'!J24</f>
        <v/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0</v>
      </c>
      <c r="P30" s="13">
        <f>'Tabela 2'!U24</f>
        <v>0</v>
      </c>
    </row>
    <row r="31" spans="1:16" x14ac:dyDescent="0.3">
      <c r="A31" s="12" t="str">
        <f>CONCATENATE(CONCATENATE('Tabela 2'!A25,"/"),'Tabela 2'!B25)</f>
        <v>/</v>
      </c>
      <c r="B31" s="12" t="str">
        <f>CONCATENATE(CONCATENATE('Tabela 2'!C25," "),'Tabela 2'!D25)</f>
        <v xml:space="preserve"> </v>
      </c>
      <c r="C31" s="12"/>
      <c r="D31" s="12"/>
      <c r="E31" s="12"/>
      <c r="F31" s="12"/>
      <c r="G31" s="12" t="str">
        <f>'Tabela 2'!G25</f>
        <v/>
      </c>
      <c r="H31" s="12"/>
      <c r="I31" s="12"/>
      <c r="J31" s="12" t="str">
        <f>'Tabela 2'!J25</f>
        <v/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0</v>
      </c>
      <c r="P31" s="13">
        <f>'Tabela 2'!U25</f>
        <v>0</v>
      </c>
    </row>
    <row r="32" spans="1:16" x14ac:dyDescent="0.3">
      <c r="A32" s="12" t="str">
        <f>CONCATENATE(CONCATENATE('Tabela 2'!A26,"/"),'Tabela 2'!B26)</f>
        <v>/</v>
      </c>
      <c r="B32" s="12" t="str">
        <f>CONCATENATE(CONCATENATE('Tabela 2'!C26," "),'Tabela 2'!D26)</f>
        <v xml:space="preserve"> 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>
        <f>'Tabela 2'!U26</f>
        <v>0</v>
      </c>
    </row>
    <row r="33" spans="1:16" x14ac:dyDescent="0.3">
      <c r="A33" s="12" t="str">
        <f>CONCATENATE(CONCATENATE('Tabela 2'!A27,"/"),'Tabela 2'!B27)</f>
        <v>/</v>
      </c>
      <c r="B33" s="12" t="str">
        <f>CONCATENATE(CONCATENATE('Tabela 2'!C27," "),'Tabela 2'!D27)</f>
        <v xml:space="preserve"> </v>
      </c>
      <c r="C33" s="12"/>
      <c r="D33" s="12"/>
      <c r="E33" s="12"/>
      <c r="F33" s="12"/>
      <c r="G33" s="12" t="str">
        <f>'Tabela 2'!G27</f>
        <v/>
      </c>
      <c r="H33" s="12"/>
      <c r="I33" s="12"/>
      <c r="J33" s="12" t="str">
        <f>'Tabela 2'!J27</f>
        <v/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0</v>
      </c>
      <c r="P33" s="13">
        <f>'Tabela 2'!U27</f>
        <v>0</v>
      </c>
    </row>
    <row r="34" spans="1:16" x14ac:dyDescent="0.3">
      <c r="A34" s="12" t="str">
        <f>CONCATENATE(CONCATENATE('Tabela 2'!A28,"/"),'Tabela 2'!B28)</f>
        <v>/</v>
      </c>
      <c r="B34" s="12" t="str">
        <f>CONCATENATE(CONCATENATE('Tabela 2'!C28," "),'Tabela 2'!D28)</f>
        <v xml:space="preserve"> </v>
      </c>
      <c r="C34" s="12"/>
      <c r="D34" s="12"/>
      <c r="E34" s="12"/>
      <c r="F34" s="12"/>
      <c r="G34" s="12" t="str">
        <f>'Tabela 2'!G28</f>
        <v/>
      </c>
      <c r="H34" s="12"/>
      <c r="I34" s="12"/>
      <c r="J34" s="12" t="str">
        <f>'Tabela 2'!J28</f>
        <v/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0</v>
      </c>
      <c r="P34" s="13">
        <f>'Tabela 2'!U28</f>
        <v>0</v>
      </c>
    </row>
    <row r="35" spans="1:16" x14ac:dyDescent="0.3">
      <c r="A35" s="12" t="str">
        <f>CONCATENATE(CONCATENATE('Tabela 2'!A29,"/"),'Tabela 2'!B29)</f>
        <v>/</v>
      </c>
      <c r="B35" s="12" t="str">
        <f>CONCATENATE(CONCATENATE('Tabela 2'!C29," "),'Tabela 2'!D29)</f>
        <v xml:space="preserve"> </v>
      </c>
      <c r="C35" s="12"/>
      <c r="D35" s="12"/>
      <c r="E35" s="12"/>
      <c r="F35" s="12"/>
      <c r="G35" s="12" t="str">
        <f>'Tabela 2'!G29</f>
        <v/>
      </c>
      <c r="H35" s="12"/>
      <c r="I35" s="12"/>
      <c r="J35" s="12" t="str">
        <f>'Tabela 2'!J29</f>
        <v/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0</v>
      </c>
      <c r="P35" s="13">
        <f>'Tabela 2'!U29</f>
        <v>0</v>
      </c>
    </row>
    <row r="36" spans="1:16" x14ac:dyDescent="0.3">
      <c r="A36" s="12" t="str">
        <f>CONCATENATE(CONCATENATE('Tabela 2'!A30,"/"),'Tabela 2'!B30)</f>
        <v>/</v>
      </c>
      <c r="B36" s="12" t="str">
        <f>CONCATENATE(CONCATENATE('Tabela 2'!C30," "),'Tabela 2'!D30)</f>
        <v xml:space="preserve"> </v>
      </c>
      <c r="C36" s="12"/>
      <c r="D36" s="12"/>
      <c r="E36" s="12"/>
      <c r="F36" s="12"/>
      <c r="G36" s="12" t="str">
        <f>'Tabela 2'!G30</f>
        <v/>
      </c>
      <c r="H36" s="12"/>
      <c r="I36" s="12"/>
      <c r="J36" s="12" t="str">
        <f>'Tabela 2'!J30</f>
        <v/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0</v>
      </c>
      <c r="P36" s="13">
        <f>'Tabela 2'!U30</f>
        <v>0</v>
      </c>
    </row>
    <row r="37" spans="1:16" x14ac:dyDescent="0.3">
      <c r="A37" s="12" t="str">
        <f>CONCATENATE(CONCATENATE('Tabela 2'!A31,"/"),'Tabela 2'!B31)</f>
        <v>/</v>
      </c>
      <c r="B37" s="12" t="str">
        <f>CONCATENATE(CONCATENATE('Tabela 2'!C31," "),'Tabela 2'!D31)</f>
        <v xml:space="preserve"> </v>
      </c>
      <c r="C37" s="12"/>
      <c r="D37" s="12"/>
      <c r="E37" s="12"/>
      <c r="F37" s="12"/>
      <c r="G37" s="12" t="str">
        <f>'Tabela 2'!G31</f>
        <v/>
      </c>
      <c r="H37" s="12"/>
      <c r="I37" s="12"/>
      <c r="J37" s="12" t="str">
        <f>'Tabela 2'!J31</f>
        <v/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0</v>
      </c>
      <c r="P37" s="13">
        <f>'Tabela 2'!U31</f>
        <v>0</v>
      </c>
    </row>
    <row r="38" spans="1:16" x14ac:dyDescent="0.3">
      <c r="A38" s="12" t="str">
        <f>CONCATENATE(CONCATENATE('Tabela 2'!A32,"/"),'Tabela 2'!B32)</f>
        <v>/</v>
      </c>
      <c r="B38" s="12" t="str">
        <f>CONCATENATE(CONCATENATE('Tabela 2'!C32," "),'Tabela 2'!D32)</f>
        <v xml:space="preserve"> 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 t="str">
        <f>'Tabela 2'!J32</f>
        <v/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0</v>
      </c>
      <c r="P38" s="13">
        <f>'Tabela 2'!U32</f>
        <v>0</v>
      </c>
    </row>
    <row r="39" spans="1:16" x14ac:dyDescent="0.3">
      <c r="A39" s="12" t="str">
        <f>CONCATENATE(CONCATENATE('Tabela 2'!A33,"/"),'Tabela 2'!B33)</f>
        <v>/</v>
      </c>
      <c r="B39" s="12" t="str">
        <f>CONCATENATE(CONCATENATE('Tabela 2'!C33," "),'Tabela 2'!D33)</f>
        <v xml:space="preserve"> </v>
      </c>
      <c r="C39" s="12"/>
      <c r="D39" s="12"/>
      <c r="E39" s="12"/>
      <c r="F39" s="12"/>
      <c r="G39" s="12" t="str">
        <f>'Tabela 2'!G33</f>
        <v/>
      </c>
      <c r="H39" s="12"/>
      <c r="I39" s="12"/>
      <c r="J39" s="12" t="str">
        <f>'Tabela 2'!J33</f>
        <v/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0</v>
      </c>
      <c r="P39" s="13">
        <f>'Tabela 2'!U33</f>
        <v>0</v>
      </c>
    </row>
    <row r="40" spans="1:16" x14ac:dyDescent="0.3">
      <c r="A40" s="12" t="str">
        <f>CONCATENATE(CONCATENATE('Tabela 2'!A34,"/"),'Tabela 2'!B34)</f>
        <v>/</v>
      </c>
      <c r="B40" s="12" t="str">
        <f>CONCATENATE(CONCATENATE('Tabela 2'!C34," "),'Tabela 2'!D34)</f>
        <v xml:space="preserve"> </v>
      </c>
      <c r="C40" s="12"/>
      <c r="D40" s="12"/>
      <c r="E40" s="12"/>
      <c r="F40" s="12"/>
      <c r="G40" s="12" t="str">
        <f>'Tabela 2'!G34</f>
        <v/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0" t="s">
        <v>67</v>
      </c>
      <c r="B1" s="53"/>
      <c r="C1" s="53"/>
      <c r="D1" s="53"/>
      <c r="E1" s="53"/>
      <c r="F1" s="53"/>
      <c r="G1" s="61"/>
    </row>
    <row r="2" spans="1:7" ht="27.6" customHeight="1" x14ac:dyDescent="0.3">
      <c r="A2" s="60" t="s">
        <v>56</v>
      </c>
      <c r="B2" s="53"/>
      <c r="C2" s="62"/>
      <c r="D2" s="63" t="s">
        <v>93</v>
      </c>
      <c r="E2" s="53"/>
      <c r="F2" s="53"/>
      <c r="G2" s="61"/>
    </row>
    <row r="3" spans="1:7" ht="15" thickBot="1" x14ac:dyDescent="0.35">
      <c r="A3" s="64" t="s">
        <v>68</v>
      </c>
      <c r="B3" s="65"/>
      <c r="C3" s="66"/>
      <c r="D3" s="67" t="s">
        <v>57</v>
      </c>
      <c r="E3" s="65"/>
      <c r="F3" s="65"/>
      <c r="G3" s="68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9" t="s">
        <v>58</v>
      </c>
      <c r="B5" s="71" t="s">
        <v>59</v>
      </c>
      <c r="C5" s="71" t="s">
        <v>37</v>
      </c>
      <c r="D5" s="73" t="s">
        <v>60</v>
      </c>
      <c r="E5" s="74"/>
      <c r="F5" s="75"/>
      <c r="G5" s="76" t="s">
        <v>61</v>
      </c>
    </row>
    <row r="6" spans="1:7" ht="26.4" x14ac:dyDescent="0.3">
      <c r="A6" s="70"/>
      <c r="B6" s="72"/>
      <c r="C6" s="72"/>
      <c r="D6" s="16" t="s">
        <v>62</v>
      </c>
      <c r="E6" s="17" t="s">
        <v>63</v>
      </c>
      <c r="F6" s="16" t="s">
        <v>64</v>
      </c>
      <c r="G6" s="77"/>
    </row>
    <row r="7" spans="1:7" ht="14.4" customHeight="1" x14ac:dyDescent="0.3">
      <c r="A7" s="12">
        <v>1</v>
      </c>
      <c r="B7" s="12" t="str">
        <f>Evidencija!A8</f>
        <v>20/2020</v>
      </c>
      <c r="C7" s="12" t="str">
        <f>Evidencija!B8</f>
        <v>Danica Duković</v>
      </c>
      <c r="D7" s="12">
        <f>'Tabela 2'!K2</f>
        <v>6</v>
      </c>
      <c r="E7" s="12" t="str">
        <f>'Tabela 2'!S2</f>
        <v/>
      </c>
      <c r="F7" s="12">
        <f>'Tabela 2'!T2</f>
        <v>6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21/2020</v>
      </c>
      <c r="C8" s="12" t="str">
        <f>Evidencija!B9</f>
        <v>Milica Uskoković</v>
      </c>
      <c r="D8" s="12">
        <f>'Tabela 2'!K3</f>
        <v>11.5</v>
      </c>
      <c r="E8" s="12" t="str">
        <f>'Tabela 2'!S3</f>
        <v/>
      </c>
      <c r="F8" s="12">
        <f>'Tabela 2'!T3</f>
        <v>11.5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22/2020</v>
      </c>
      <c r="C9" s="12" t="str">
        <f>Evidencija!B10</f>
        <v>Maša Laban</v>
      </c>
      <c r="D9" s="12">
        <f>'Tabela 2'!K4</f>
        <v>6</v>
      </c>
      <c r="E9" s="12" t="str">
        <f>'Tabela 2'!S4</f>
        <v/>
      </c>
      <c r="F9" s="12">
        <f>'Tabela 2'!T4</f>
        <v>6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23/2020</v>
      </c>
      <c r="C10" s="12" t="str">
        <f>Evidencija!B11</f>
        <v>Nemanja Kovačević</v>
      </c>
      <c r="D10" s="12" t="str">
        <f>'Tabela 2'!K5</f>
        <v/>
      </c>
      <c r="E10" s="12" t="str">
        <f>'Tabela 2'!S5</f>
        <v/>
      </c>
      <c r="F10" s="12">
        <f>'Tabela 2'!T5</f>
        <v>0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24/2020</v>
      </c>
      <c r="C11" s="12" t="str">
        <f>Evidencija!B12</f>
        <v>Ilija Gračanin</v>
      </c>
      <c r="D11" s="12">
        <f>'Tabela 2'!K6</f>
        <v>52</v>
      </c>
      <c r="E11" s="12" t="str">
        <f>'Tabela 2'!S6</f>
        <v/>
      </c>
      <c r="F11" s="12">
        <f>'Tabela 2'!T6</f>
        <v>52</v>
      </c>
      <c r="G11" s="13" t="str">
        <f>'Tabela 2'!U6</f>
        <v>E</v>
      </c>
    </row>
    <row r="12" spans="1:7" ht="14.4" customHeight="1" x14ac:dyDescent="0.3">
      <c r="A12" s="12">
        <f t="shared" si="0"/>
        <v>6</v>
      </c>
      <c r="B12" s="12" t="str">
        <f>Evidencija!A13</f>
        <v>16/2019</v>
      </c>
      <c r="C12" s="12" t="str">
        <f>Evidencija!B13</f>
        <v>Semra Jonuz</v>
      </c>
      <c r="D12" s="12" t="str">
        <f>'Tabela 2'!K7</f>
        <v/>
      </c>
      <c r="E12" s="12" t="str">
        <f>'Tabela 2'!S7</f>
        <v/>
      </c>
      <c r="F12" s="12">
        <f>'Tabela 2'!T7</f>
        <v>0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1/2018</v>
      </c>
      <c r="C13" s="12" t="str">
        <f>Evidencija!B14</f>
        <v>Anđela Zečević</v>
      </c>
      <c r="D13" s="12" t="str">
        <f>'Tabela 2'!K8</f>
        <v/>
      </c>
      <c r="E13" s="12" t="str">
        <f>'Tabela 2'!S8</f>
        <v/>
      </c>
      <c r="F13" s="12">
        <f>'Tabela 2'!T8</f>
        <v>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5/2018</v>
      </c>
      <c r="C14" s="12" t="str">
        <f>Evidencija!B15</f>
        <v>Milica Ralević</v>
      </c>
      <c r="D14" s="12">
        <f>'Tabela 2'!K9</f>
        <v>19.5</v>
      </c>
      <c r="E14" s="12" t="str">
        <f>'Tabela 2'!S9</f>
        <v/>
      </c>
      <c r="F14" s="12">
        <f>'Tabela 2'!T9</f>
        <v>19.5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8/2018</v>
      </c>
      <c r="C15" s="12" t="str">
        <f>Evidencija!B16</f>
        <v>Adnana Kurmemović</v>
      </c>
      <c r="D15" s="12">
        <f>'Tabela 2'!K10</f>
        <v>13.5</v>
      </c>
      <c r="E15" s="12" t="str">
        <f>'Tabela 2'!S10</f>
        <v/>
      </c>
      <c r="F15" s="12">
        <f>'Tabela 2'!T10</f>
        <v>13.5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9/2018</v>
      </c>
      <c r="C16" s="12" t="str">
        <f>Evidencija!B17</f>
        <v>Vuk Radović</v>
      </c>
      <c r="D16" s="12" t="str">
        <f>'Tabela 2'!K11</f>
        <v/>
      </c>
      <c r="E16" s="12" t="str">
        <f>'Tabela 2'!S11</f>
        <v/>
      </c>
      <c r="F16" s="12">
        <f>'Tabela 2'!T11</f>
        <v>0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4/2017</v>
      </c>
      <c r="C17" s="12" t="str">
        <f>Evidencija!B18</f>
        <v>Anja Ostojić</v>
      </c>
      <c r="D17" s="12" t="str">
        <f>'Tabela 2'!K12</f>
        <v/>
      </c>
      <c r="E17" s="12" t="str">
        <f>'Tabela 2'!S12</f>
        <v/>
      </c>
      <c r="F17" s="12">
        <f>'Tabela 2'!T12</f>
        <v>0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10/2017</v>
      </c>
      <c r="C18" s="12" t="str">
        <f>Evidencija!B19</f>
        <v>Sanja Strunjaš</v>
      </c>
      <c r="D18" s="12">
        <f>'Tabela 2'!K13</f>
        <v>14</v>
      </c>
      <c r="E18" s="12" t="str">
        <f>'Tabela 2'!S13</f>
        <v/>
      </c>
      <c r="F18" s="12">
        <f>'Tabela 2'!T13</f>
        <v>14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16/2017</v>
      </c>
      <c r="C19" s="12" t="str">
        <f>Evidencija!B20</f>
        <v>Ana Pejović</v>
      </c>
      <c r="D19" s="12">
        <f>'Tabela 2'!K14</f>
        <v>13.5</v>
      </c>
      <c r="E19" s="12" t="str">
        <f>'Tabela 2'!S14</f>
        <v/>
      </c>
      <c r="F19" s="12">
        <f>'Tabela 2'!T14</f>
        <v>13.5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21/2017</v>
      </c>
      <c r="C20" s="12" t="str">
        <f>Evidencija!B21</f>
        <v>Jovana Klikovac</v>
      </c>
      <c r="D20" s="12" t="str">
        <f>'Tabela 2'!K15</f>
        <v/>
      </c>
      <c r="E20" s="12" t="str">
        <f>'Tabela 2'!S15</f>
        <v/>
      </c>
      <c r="F20" s="12">
        <f>'Tabela 2'!T15</f>
        <v>0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22/2017</v>
      </c>
      <c r="C21" s="12" t="str">
        <f>Evidencija!B22</f>
        <v>Ivana Fatić</v>
      </c>
      <c r="D21" s="12">
        <f>'Tabela 2'!K16</f>
        <v>8</v>
      </c>
      <c r="E21" s="12" t="str">
        <f>'Tabela 2'!S16</f>
        <v/>
      </c>
      <c r="F21" s="12">
        <f>'Tabela 2'!T16</f>
        <v>8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706/2016</v>
      </c>
      <c r="C22" s="12" t="str">
        <f>Evidencija!B23</f>
        <v>Marija Ćirić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7013/2016</v>
      </c>
      <c r="C23" s="12" t="str">
        <f>Evidencija!B24</f>
        <v>Pavle Bukilić</v>
      </c>
      <c r="D23" s="12" t="str">
        <f>'Tabela 2'!K18</f>
        <v/>
      </c>
      <c r="E23" s="12" t="str">
        <f>'Tabela 2'!S18</f>
        <v/>
      </c>
      <c r="F23" s="12">
        <f>'Tabela 2'!T18</f>
        <v>0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"4/15/nije na spisku</v>
      </c>
      <c r="C24" s="12" t="str">
        <f>Evidencija!B25</f>
        <v>Anida  Vesković</v>
      </c>
      <c r="D24" s="12">
        <f>'Tabela 2'!K19</f>
        <v>10</v>
      </c>
      <c r="E24" s="12" t="str">
        <f>'Tabela 2'!S19</f>
        <v/>
      </c>
      <c r="F24" s="12">
        <f>'Tabela 2'!T19</f>
        <v>10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"5/15/nije na spisku</v>
      </c>
      <c r="C25" s="12" t="str">
        <f>Evidencija!B26</f>
        <v>Tamara  Racković</v>
      </c>
      <c r="D25" s="12">
        <f>'Tabela 2'!K20</f>
        <v>6</v>
      </c>
      <c r="E25" s="12" t="str">
        <f>'Tabela 2'!S20</f>
        <v/>
      </c>
      <c r="F25" s="12">
        <f>'Tabela 2'!T20</f>
        <v>6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27/14/nije na spisku</v>
      </c>
      <c r="C26" s="12" t="str">
        <f>Evidencija!B27</f>
        <v>Elma  Škrijelj</v>
      </c>
      <c r="D26" s="12">
        <f>'Tabela 2'!K21</f>
        <v>10</v>
      </c>
      <c r="E26" s="12" t="str">
        <f>'Tabela 2'!S21</f>
        <v/>
      </c>
      <c r="F26" s="12">
        <f>'Tabela 2'!T21</f>
        <v>10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19/16/nije na spisku</v>
      </c>
      <c r="C27" s="12" t="str">
        <f>Evidencija!B28</f>
        <v>Marija  Pepđonović</v>
      </c>
      <c r="D27" s="12">
        <f>'Tabela 2'!K22</f>
        <v>20</v>
      </c>
      <c r="E27" s="12" t="str">
        <f>'Tabela 2'!S22</f>
        <v/>
      </c>
      <c r="F27" s="12">
        <f>'Tabela 2'!T22</f>
        <v>20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"8/12/nije na spisku</v>
      </c>
      <c r="C28" s="12" t="str">
        <f>Evidencija!B29</f>
        <v>Almina Drpljanin</v>
      </c>
      <c r="D28" s="12">
        <f>'Tabela 2'!K23</f>
        <v>14.5</v>
      </c>
      <c r="E28" s="12" t="str">
        <f>'Tabela 2'!S23</f>
        <v/>
      </c>
      <c r="F28" s="12">
        <f>'Tabela 2'!T23</f>
        <v>14.5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/</v>
      </c>
      <c r="C29" s="12" t="str">
        <f>Evidencija!B30</f>
        <v xml:space="preserve"> </v>
      </c>
      <c r="D29" s="12" t="str">
        <f>'Tabela 2'!K24</f>
        <v/>
      </c>
      <c r="E29" s="12" t="str">
        <f>'Tabela 2'!S24</f>
        <v/>
      </c>
      <c r="F29" s="12">
        <f>'Tabela 2'!T24</f>
        <v>0</v>
      </c>
      <c r="G29" s="13">
        <f>'Tabela 2'!U24</f>
        <v>0</v>
      </c>
    </row>
    <row r="30" spans="1:7" ht="14.4" customHeight="1" x14ac:dyDescent="0.3">
      <c r="A30" s="12">
        <f t="shared" si="0"/>
        <v>24</v>
      </c>
      <c r="B30" s="12" t="str">
        <f>Evidencija!A31</f>
        <v>/</v>
      </c>
      <c r="C30" s="12" t="str">
        <f>Evidencija!B31</f>
        <v xml:space="preserve"> </v>
      </c>
      <c r="D30" s="12" t="str">
        <f>'Tabela 2'!K25</f>
        <v/>
      </c>
      <c r="E30" s="12" t="str">
        <f>'Tabela 2'!S25</f>
        <v/>
      </c>
      <c r="F30" s="12">
        <f>'Tabela 2'!T25</f>
        <v>0</v>
      </c>
      <c r="G30" s="13">
        <f>'Tabela 2'!U25</f>
        <v>0</v>
      </c>
    </row>
    <row r="31" spans="1:7" ht="14.4" customHeight="1" x14ac:dyDescent="0.3">
      <c r="A31" s="12">
        <f t="shared" si="0"/>
        <v>25</v>
      </c>
      <c r="B31" s="12" t="str">
        <f>Evidencija!A32</f>
        <v>/</v>
      </c>
      <c r="C31" s="12" t="str">
        <f>Evidencija!B32</f>
        <v xml:space="preserve"> 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>
        <f>'Tabela 2'!U26</f>
        <v>0</v>
      </c>
    </row>
    <row r="32" spans="1:7" ht="14.4" customHeight="1" x14ac:dyDescent="0.3">
      <c r="A32" s="12">
        <f t="shared" si="0"/>
        <v>26</v>
      </c>
      <c r="B32" s="12" t="str">
        <f>Evidencija!A33</f>
        <v>/</v>
      </c>
      <c r="C32" s="12" t="str">
        <f>Evidencija!B33</f>
        <v xml:space="preserve"> </v>
      </c>
      <c r="D32" s="12" t="str">
        <f>'Tabela 2'!K27</f>
        <v/>
      </c>
      <c r="E32" s="12" t="str">
        <f>'Tabela 2'!S27</f>
        <v/>
      </c>
      <c r="F32" s="12">
        <f>'Tabela 2'!T27</f>
        <v>0</v>
      </c>
      <c r="G32" s="13">
        <f>'Tabela 2'!U27</f>
        <v>0</v>
      </c>
    </row>
    <row r="33" spans="1:7" ht="14.4" customHeight="1" x14ac:dyDescent="0.3">
      <c r="A33" s="12">
        <f t="shared" si="0"/>
        <v>27</v>
      </c>
      <c r="B33" s="12" t="str">
        <f>Evidencija!A34</f>
        <v>/</v>
      </c>
      <c r="C33" s="12" t="str">
        <f>Evidencija!B34</f>
        <v xml:space="preserve"> </v>
      </c>
      <c r="D33" s="12" t="str">
        <f>'Tabela 2'!K28</f>
        <v/>
      </c>
      <c r="E33" s="12" t="str">
        <f>'Tabela 2'!S28</f>
        <v/>
      </c>
      <c r="F33" s="12">
        <f>'Tabela 2'!T28</f>
        <v>0</v>
      </c>
      <c r="G33" s="13">
        <f>'Tabela 2'!U28</f>
        <v>0</v>
      </c>
    </row>
    <row r="34" spans="1:7" ht="14.4" customHeight="1" x14ac:dyDescent="0.3">
      <c r="A34" s="12">
        <f t="shared" si="0"/>
        <v>28</v>
      </c>
      <c r="B34" s="12" t="str">
        <f>Evidencija!A35</f>
        <v>/</v>
      </c>
      <c r="C34" s="12" t="str">
        <f>Evidencija!B35</f>
        <v xml:space="preserve"> </v>
      </c>
      <c r="D34" s="12" t="str">
        <f>'Tabela 2'!K29</f>
        <v/>
      </c>
      <c r="E34" s="12" t="str">
        <f>'Tabela 2'!S29</f>
        <v/>
      </c>
      <c r="F34" s="12">
        <f>'Tabela 2'!T29</f>
        <v>0</v>
      </c>
      <c r="G34" s="13">
        <f>'Tabela 2'!U29</f>
        <v>0</v>
      </c>
    </row>
    <row r="35" spans="1:7" ht="14.4" customHeight="1" x14ac:dyDescent="0.3">
      <c r="A35" s="12">
        <f t="shared" si="0"/>
        <v>29</v>
      </c>
      <c r="B35" s="12" t="str">
        <f>Evidencija!A36</f>
        <v>/</v>
      </c>
      <c r="C35" s="12" t="str">
        <f>Evidencija!B36</f>
        <v xml:space="preserve"> </v>
      </c>
      <c r="D35" s="12" t="str">
        <f>'Tabela 2'!K30</f>
        <v/>
      </c>
      <c r="E35" s="12" t="str">
        <f>'Tabela 2'!S30</f>
        <v/>
      </c>
      <c r="F35" s="12">
        <f>'Tabela 2'!T30</f>
        <v>0</v>
      </c>
      <c r="G35" s="13">
        <f>'Tabela 2'!U30</f>
        <v>0</v>
      </c>
    </row>
    <row r="36" spans="1:7" ht="14.4" customHeight="1" x14ac:dyDescent="0.3">
      <c r="A36" s="12">
        <f t="shared" si="0"/>
        <v>30</v>
      </c>
      <c r="B36" s="12" t="str">
        <f>Evidencija!A37</f>
        <v>/</v>
      </c>
      <c r="C36" s="12" t="str">
        <f>Evidencija!B37</f>
        <v xml:space="preserve"> </v>
      </c>
      <c r="D36" s="12" t="str">
        <f>'Tabela 2'!K31</f>
        <v/>
      </c>
      <c r="E36" s="12" t="str">
        <f>'Tabela 2'!S31</f>
        <v/>
      </c>
      <c r="F36" s="12">
        <f>'Tabela 2'!T31</f>
        <v>0</v>
      </c>
      <c r="G36" s="13">
        <f>'Tabela 2'!U31</f>
        <v>0</v>
      </c>
    </row>
    <row r="37" spans="1:7" ht="14.4" customHeight="1" x14ac:dyDescent="0.3">
      <c r="A37" s="12">
        <f t="shared" si="0"/>
        <v>31</v>
      </c>
      <c r="B37" s="12" t="str">
        <f>Evidencija!A38</f>
        <v>/</v>
      </c>
      <c r="C37" s="12" t="str">
        <f>Evidencija!B38</f>
        <v xml:space="preserve"> </v>
      </c>
      <c r="D37" s="12" t="str">
        <f>'Tabela 2'!K32</f>
        <v/>
      </c>
      <c r="E37" s="12" t="str">
        <f>'Tabela 2'!S32</f>
        <v/>
      </c>
      <c r="F37" s="12">
        <f>'Tabela 2'!T32</f>
        <v>0</v>
      </c>
      <c r="G37" s="13">
        <f>'Tabela 2'!U32</f>
        <v>0</v>
      </c>
    </row>
    <row r="38" spans="1:7" ht="14.4" customHeight="1" x14ac:dyDescent="0.3">
      <c r="A38" s="12">
        <f t="shared" si="0"/>
        <v>32</v>
      </c>
      <c r="B38" s="12" t="str">
        <f>Evidencija!A39</f>
        <v>/</v>
      </c>
      <c r="C38" s="12" t="str">
        <f>Evidencija!B39</f>
        <v xml:space="preserve"> </v>
      </c>
      <c r="D38" s="12" t="str">
        <f>'Tabela 2'!K33</f>
        <v/>
      </c>
      <c r="E38" s="12" t="str">
        <f>'Tabela 2'!S33</f>
        <v/>
      </c>
      <c r="F38" s="12">
        <f>'Tabela 2'!T33</f>
        <v>0</v>
      </c>
      <c r="G38" s="13">
        <f>'Tabela 2'!U33</f>
        <v>0</v>
      </c>
    </row>
    <row r="39" spans="1:7" ht="14.4" customHeight="1" x14ac:dyDescent="0.3">
      <c r="A39" s="12">
        <f t="shared" si="0"/>
        <v>33</v>
      </c>
      <c r="B39" s="12" t="str">
        <f>Evidencija!A40</f>
        <v>/</v>
      </c>
      <c r="C39" s="12" t="str">
        <f>Evidencija!B40</f>
        <v xml:space="preserve"> </v>
      </c>
      <c r="D39" s="12" t="str">
        <f>'Tabela 2'!K34</f>
        <v/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92" t="s">
        <v>69</v>
      </c>
      <c r="B1" s="92"/>
      <c r="C1" s="9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92" t="s">
        <v>90</v>
      </c>
      <c r="B2" s="92"/>
      <c r="C2" s="9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92" t="s">
        <v>70</v>
      </c>
      <c r="B3" s="92"/>
      <c r="C3" s="9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93" t="s">
        <v>91</v>
      </c>
      <c r="B4" s="93"/>
      <c r="C4" s="9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92" t="s">
        <v>71</v>
      </c>
      <c r="B5" s="92"/>
      <c r="C5" s="9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92" t="s">
        <v>72</v>
      </c>
      <c r="B6" s="92"/>
      <c r="C6" s="9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1" t="s">
        <v>73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4"/>
      <c r="U8" s="14"/>
      <c r="V8" s="14"/>
      <c r="W8" s="14"/>
    </row>
    <row r="9" spans="1:23" x14ac:dyDescent="0.3">
      <c r="A9" s="83" t="s">
        <v>74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4"/>
      <c r="U9" s="14"/>
      <c r="V9" s="14"/>
      <c r="W9" s="14"/>
    </row>
    <row r="10" spans="1:23" x14ac:dyDescent="0.3">
      <c r="A10" s="83" t="s">
        <v>75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9" t="s">
        <v>76</v>
      </c>
      <c r="B12" s="71" t="s">
        <v>77</v>
      </c>
      <c r="C12" s="71" t="s">
        <v>78</v>
      </c>
      <c r="D12" s="88" t="s">
        <v>79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80</v>
      </c>
      <c r="Q12" s="89"/>
      <c r="R12" s="89"/>
      <c r="S12" s="91"/>
      <c r="T12" s="14"/>
      <c r="U12" s="14"/>
      <c r="V12" s="14"/>
      <c r="W12" s="14"/>
    </row>
    <row r="13" spans="1:23" x14ac:dyDescent="0.3">
      <c r="A13" s="84"/>
      <c r="B13" s="86"/>
      <c r="C13" s="86"/>
      <c r="D13" s="80" t="s">
        <v>81</v>
      </c>
      <c r="E13" s="62"/>
      <c r="F13" s="80" t="s">
        <v>82</v>
      </c>
      <c r="G13" s="62"/>
      <c r="H13" s="80" t="s">
        <v>83</v>
      </c>
      <c r="I13" s="62"/>
      <c r="J13" s="80" t="s">
        <v>84</v>
      </c>
      <c r="K13" s="62"/>
      <c r="L13" s="80" t="s">
        <v>85</v>
      </c>
      <c r="M13" s="62"/>
      <c r="N13" s="80" t="s">
        <v>86</v>
      </c>
      <c r="O13" s="62"/>
      <c r="P13" s="80" t="s">
        <v>87</v>
      </c>
      <c r="Q13" s="62"/>
      <c r="R13" s="80" t="s">
        <v>88</v>
      </c>
      <c r="S13" s="61"/>
      <c r="T13" s="14"/>
      <c r="U13" s="14"/>
      <c r="V13" s="14"/>
      <c r="W13" s="14"/>
    </row>
    <row r="14" spans="1:23" ht="15" thickBot="1" x14ac:dyDescent="0.35">
      <c r="A14" s="85"/>
      <c r="B14" s="87"/>
      <c r="C14" s="87"/>
      <c r="D14" s="18" t="s">
        <v>76</v>
      </c>
      <c r="E14" s="18" t="s">
        <v>89</v>
      </c>
      <c r="F14" s="18" t="s">
        <v>76</v>
      </c>
      <c r="G14" s="18" t="s">
        <v>89</v>
      </c>
      <c r="H14" s="18" t="s">
        <v>76</v>
      </c>
      <c r="I14" s="18" t="s">
        <v>89</v>
      </c>
      <c r="J14" s="18" t="s">
        <v>76</v>
      </c>
      <c r="K14" s="18" t="s">
        <v>89</v>
      </c>
      <c r="L14" s="18" t="s">
        <v>76</v>
      </c>
      <c r="M14" s="18" t="s">
        <v>89</v>
      </c>
      <c r="N14" s="18" t="s">
        <v>76</v>
      </c>
      <c r="O14" s="18" t="s">
        <v>89</v>
      </c>
      <c r="P14" s="18" t="s">
        <v>76</v>
      </c>
      <c r="Q14" s="18" t="s">
        <v>89</v>
      </c>
      <c r="R14" s="18" t="s">
        <v>76</v>
      </c>
      <c r="S14" s="19" t="s">
        <v>89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54</v>
      </c>
      <c r="C15" s="21">
        <f>+F15+D15+H15+J15+L15+N15</f>
        <v>22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1</v>
      </c>
      <c r="M15" s="21">
        <f>ROUND(100*L15/C15,1)</f>
        <v>4.5</v>
      </c>
      <c r="N15" s="21">
        <f>COUNTIF(Zaključne!G7:G61, "=F")</f>
        <v>21</v>
      </c>
      <c r="O15" s="21">
        <f>MAX(0,100-E15-G15-I15-K15-M15)</f>
        <v>95.5</v>
      </c>
      <c r="P15" s="21">
        <f>+D15+F15+H15+J15+L15</f>
        <v>1</v>
      </c>
      <c r="Q15" s="21">
        <f>ROUND(100*P15/C15,1)</f>
        <v>4.5</v>
      </c>
      <c r="R15" s="21">
        <f>+N15</f>
        <v>21</v>
      </c>
      <c r="S15" s="22">
        <f>O15</f>
        <v>95.5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9" t="s">
        <v>95</v>
      </c>
      <c r="O19" s="79"/>
      <c r="P19" s="79"/>
      <c r="Q19" s="79"/>
      <c r="R19" s="79"/>
      <c r="S19" s="79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8" t="s">
        <v>94</v>
      </c>
      <c r="O20" s="78"/>
      <c r="P20" s="78"/>
      <c r="Q20" s="78"/>
      <c r="R20" s="78"/>
      <c r="S20" s="78"/>
      <c r="T20" s="14"/>
      <c r="U20" s="14"/>
      <c r="V20" s="14"/>
      <c r="W20" s="14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2021-05-29T22:22:43Z</dcterms:modified>
</cp:coreProperties>
</file>